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\Desktop\Прием\Прием 2026\"/>
    </mc:Choice>
  </mc:AlternateContent>
  <xr:revisionPtr revIDLastSave="0" documentId="13_ncr:1_{66AC3D83-996F-4E00-80E6-BF1195423A57}" xr6:coauthVersionLast="47" xr6:coauthVersionMax="47" xr10:uidLastSave="{00000000-0000-0000-0000-000000000000}"/>
  <bookViews>
    <workbookView xWindow="-120" yWindow="-120" windowWidth="24240" windowHeight="17520" tabRatio="843" firstSheet="1" activeTab="1" xr2:uid="{00000000-000D-0000-FFFF-FFFF00000000}"/>
  </bookViews>
  <sheets>
    <sheet name="ПДО (Изо и ДПИ)" sheetId="24" state="hidden" r:id="rId1"/>
    <sheet name="Муз.обр" sheetId="64" r:id="rId2"/>
    <sheet name="Дизайн" sheetId="38" r:id="rId3"/>
    <sheet name="ПДО (хореография)" sheetId="4" r:id="rId4"/>
    <sheet name="ПДО (сцен. деят.)" sheetId="3" r:id="rId5"/>
    <sheet name="Реклама" sheetId="6" r:id="rId6"/>
    <sheet name="Актерское искусство" sheetId="7" r:id="rId7"/>
    <sheet name="Изо и чер." sheetId="2" r:id="rId8"/>
    <sheet name="Графический дизайнер" sheetId="34" r:id="rId9"/>
    <sheet name="ПДО(Технич.напр. - Анимация)" sheetId="8" r:id="rId10"/>
    <sheet name="ПДО (СПД)" sheetId="41" r:id="rId11"/>
    <sheet name="Преподавание в НК" sheetId="42" r:id="rId12"/>
    <sheet name="ДО" sheetId="43" r:id="rId13"/>
    <sheet name="Тех. напр. - аним. (ком.)" sheetId="44" r:id="rId14"/>
    <sheet name="Реклама (ком)" sheetId="45" r:id="rId15"/>
    <sheet name="Граф дизайн (ком)" sheetId="47" r:id="rId16"/>
    <sheet name="Дизайн (ком)" sheetId="49" r:id="rId17"/>
    <sheet name="Акт (ком)" sheetId="52" r:id="rId18"/>
    <sheet name="Дошкольное образование (ком.)" sheetId="54" r:id="rId19"/>
    <sheet name="ПДО (СПД) ком" sheetId="56" r:id="rId20"/>
    <sheet name="Хореография ком" sheetId="57" r:id="rId21"/>
    <sheet name="ИЗО ком" sheetId="59" r:id="rId22"/>
    <sheet name="НК (ком)" sheetId="61" r:id="rId23"/>
    <sheet name="СЦ ком" sheetId="63" r:id="rId24"/>
  </sheets>
  <definedNames>
    <definedName name="_xlnm._FilterDatabase" localSheetId="17" hidden="1">'Акт (ком)'!#REF!</definedName>
    <definedName name="_xlnm._FilterDatabase" localSheetId="6" hidden="1">'Актерское искусство'!#REF!</definedName>
    <definedName name="_xlnm._FilterDatabase" localSheetId="15" hidden="1">'Граф дизайн (ком)'!#REF!</definedName>
    <definedName name="_xlnm._FilterDatabase" localSheetId="8" hidden="1">'Графический дизайнер'!$F$328:$F$338</definedName>
    <definedName name="_xlnm._FilterDatabase" localSheetId="2" hidden="1">Дизайн!#REF!</definedName>
    <definedName name="_xlnm._FilterDatabase" localSheetId="16" hidden="1">'Дизайн (ком)'!#REF!</definedName>
    <definedName name="_xlnm._FilterDatabase" localSheetId="18" hidden="1">'Дошкольное образование (ком.)'!#REF!</definedName>
    <definedName name="_xlnm._FilterDatabase" localSheetId="7" hidden="1">'Изо и чер.'!#REF!</definedName>
    <definedName name="_xlnm._FilterDatabase" localSheetId="21" hidden="1">'ИЗО ком'!#REF!</definedName>
    <definedName name="_xlnm._FilterDatabase" localSheetId="22" hidden="1">'НК (ком)'!#REF!</definedName>
    <definedName name="_xlnm._FilterDatabase" localSheetId="19" hidden="1">'ПДО (СПД) ком'!#REF!</definedName>
    <definedName name="_xlnm._FilterDatabase" localSheetId="4" hidden="1">'ПДО (сцен. деят.)'!#REF!</definedName>
    <definedName name="_xlnm._FilterDatabase" localSheetId="3" hidden="1">'ПДО (хореография)'!#REF!</definedName>
    <definedName name="_xlnm._FilterDatabase" localSheetId="5" hidden="1">Реклама!#REF!</definedName>
    <definedName name="_xlnm._FilterDatabase" localSheetId="14" hidden="1">'Реклама (ком)'!#REF!</definedName>
    <definedName name="_xlnm._FilterDatabase" localSheetId="23" hidden="1">'СЦ ком'!#REF!</definedName>
    <definedName name="_xlnm._FilterDatabase" localSheetId="20" hidden="1">'Хореография ком'!#REF!</definedName>
    <definedName name="А1" localSheetId="12">'Графический дизайнер'!$I$2</definedName>
    <definedName name="А1" localSheetId="10">'Графический дизайнер'!$I$2</definedName>
    <definedName name="А1" localSheetId="11">'Графический дизайнер'!$I$2</definedName>
    <definedName name="А1" localSheetId="13">'Графический дизайнер'!$I$2</definedName>
    <definedName name="А1">'Графический дизайнер'!$I$2</definedName>
    <definedName name="_xlnm.Print_Area" localSheetId="17">'Акт (ком)'!$A$1:$N$239</definedName>
    <definedName name="_xlnm.Print_Area" localSheetId="6">'Актерское искусство'!$A$1:$O$256</definedName>
    <definedName name="_xlnm.Print_Area" localSheetId="15">'Граф дизайн (ком)'!$A$1:$O$220</definedName>
    <definedName name="_xlnm.Print_Area" localSheetId="8">'Графический дизайнер'!$A$1:$O$353</definedName>
    <definedName name="_xlnm.Print_Area" localSheetId="2">Дизайн!$A$1:$O$482</definedName>
    <definedName name="_xlnm.Print_Area" localSheetId="16">'Дизайн (ком)'!$A$1:$O$239</definedName>
    <definedName name="_xlnm.Print_Area" localSheetId="12">ДО!$A$1:$O$225</definedName>
    <definedName name="_xlnm.Print_Area" localSheetId="18">'Дошкольное образование (ком.)'!$A$1:$O$199</definedName>
    <definedName name="_xlnm.Print_Area" localSheetId="7">'Изо и чер.'!$A$1:$O$258</definedName>
    <definedName name="_xlnm.Print_Area" localSheetId="21">'ИЗО ком'!$A$1:$O$239</definedName>
    <definedName name="_xlnm.Print_Area" localSheetId="22">'НК (ком)'!$A$1:$P$239</definedName>
    <definedName name="_xlnm.Print_Area" localSheetId="10">'ПДО (СПД)'!$A$1:$O$194</definedName>
    <definedName name="_xlnm.Print_Area" localSheetId="19">'ПДО (СПД) ком'!$A$1:$O$239</definedName>
    <definedName name="_xlnm.Print_Area" localSheetId="4">'ПДО (сцен. деят.)'!$A$1:$O$228</definedName>
    <definedName name="_xlnm.Print_Area" localSheetId="3">'ПДО (хореография)'!$A$1:$O$250</definedName>
    <definedName name="_xlnm.Print_Area" localSheetId="9">'ПДО(Технич.напр. - Анимация)'!$A$1:$O$229</definedName>
    <definedName name="_xlnm.Print_Area" localSheetId="11">'Преподавание в НК'!$A$1:$O$233</definedName>
    <definedName name="_xlnm.Print_Area" localSheetId="5">Реклама!$A$1:$O$242</definedName>
    <definedName name="_xlnm.Print_Area" localSheetId="14">'Реклама (ком)'!$A$1:$O$213</definedName>
    <definedName name="_xlnm.Print_Area" localSheetId="23">'СЦ ком'!$A$1:$O$239</definedName>
    <definedName name="_xlnm.Print_Area" localSheetId="13">'Тех. напр. - аним. (ком.)'!$A$1:$O$229</definedName>
    <definedName name="_xlnm.Print_Area" localSheetId="20">'Хореография ком'!$A$1:$O$239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9" i="64" l="1"/>
  <c r="A59" i="64"/>
  <c r="E58" i="64"/>
  <c r="A58" i="64"/>
  <c r="E57" i="64"/>
  <c r="A57" i="64"/>
  <c r="E56" i="64"/>
  <c r="E55" i="64"/>
  <c r="A55" i="64"/>
  <c r="E54" i="64"/>
  <c r="A54" i="64"/>
  <c r="E53" i="64"/>
  <c r="A53" i="64"/>
  <c r="E52" i="64"/>
  <c r="A52" i="64"/>
  <c r="E51" i="64"/>
  <c r="A51" i="64"/>
  <c r="E50" i="64"/>
  <c r="E49" i="64"/>
  <c r="A49" i="64"/>
  <c r="E48" i="64"/>
  <c r="A48" i="64"/>
  <c r="E47" i="64"/>
  <c r="A47" i="64"/>
  <c r="E46" i="64"/>
  <c r="A46" i="64"/>
  <c r="E45" i="64"/>
  <c r="A45" i="64"/>
  <c r="E44" i="64"/>
  <c r="A44" i="64"/>
  <c r="E43" i="64"/>
  <c r="A43" i="64"/>
  <c r="E42" i="64"/>
  <c r="A42" i="64"/>
  <c r="E41" i="64"/>
  <c r="A41" i="64"/>
  <c r="E40" i="64"/>
  <c r="A40" i="64"/>
  <c r="E39" i="64"/>
  <c r="A39" i="64"/>
  <c r="E38" i="64"/>
  <c r="A38" i="64"/>
  <c r="E37" i="64"/>
  <c r="A37" i="64"/>
  <c r="E36" i="64"/>
  <c r="A36" i="64"/>
  <c r="E35" i="64"/>
  <c r="A35" i="64"/>
  <c r="E34" i="64"/>
  <c r="A34" i="64"/>
  <c r="E33" i="64"/>
  <c r="A33" i="64"/>
  <c r="E32" i="64"/>
  <c r="A32" i="64"/>
  <c r="E31" i="64"/>
  <c r="A31" i="64"/>
  <c r="E30" i="64"/>
  <c r="A30" i="64"/>
  <c r="E29" i="64"/>
  <c r="A29" i="64"/>
  <c r="E28" i="64"/>
  <c r="A28" i="64"/>
  <c r="E27" i="64"/>
  <c r="A27" i="64"/>
  <c r="E26" i="64"/>
  <c r="A26" i="64"/>
  <c r="E25" i="64"/>
  <c r="A25" i="64"/>
  <c r="E24" i="64"/>
  <c r="A24" i="64"/>
  <c r="E23" i="64"/>
  <c r="A23" i="64"/>
  <c r="E22" i="64"/>
  <c r="A22" i="64"/>
  <c r="E21" i="64"/>
  <c r="A21" i="64"/>
  <c r="E20" i="64"/>
  <c r="A20" i="64"/>
  <c r="E19" i="64"/>
  <c r="A19" i="64"/>
  <c r="E18" i="64"/>
  <c r="A18" i="64"/>
  <c r="E17" i="64"/>
  <c r="A17" i="64"/>
  <c r="E16" i="64"/>
  <c r="A16" i="64"/>
  <c r="E15" i="64"/>
  <c r="A15" i="64"/>
  <c r="E14" i="64"/>
  <c r="A14" i="64"/>
  <c r="E13" i="64"/>
  <c r="A13" i="64"/>
  <c r="E12" i="64"/>
  <c r="A12" i="64"/>
  <c r="E11" i="64"/>
  <c r="A11" i="64"/>
  <c r="E10" i="64"/>
  <c r="A10" i="64"/>
  <c r="E9" i="64"/>
  <c r="A9" i="64"/>
  <c r="E8" i="64"/>
  <c r="A8" i="64"/>
  <c r="E7" i="64"/>
  <c r="A7" i="64"/>
  <c r="E6" i="64"/>
  <c r="A6" i="64"/>
  <c r="E5" i="64"/>
  <c r="A5" i="64"/>
  <c r="E4" i="64"/>
  <c r="A4" i="64"/>
  <c r="E3" i="64"/>
  <c r="A3" i="64"/>
  <c r="E3" i="47"/>
  <c r="E41" i="47"/>
  <c r="E40" i="47"/>
  <c r="E4" i="47"/>
  <c r="E5" i="47"/>
  <c r="E6" i="47"/>
  <c r="E7" i="47"/>
  <c r="E8" i="47"/>
  <c r="E9" i="47"/>
  <c r="E10" i="47"/>
  <c r="E11" i="47"/>
  <c r="E12" i="47"/>
  <c r="E14" i="47"/>
  <c r="E15" i="47"/>
  <c r="E16" i="47"/>
  <c r="E18" i="47"/>
  <c r="E19" i="47"/>
  <c r="E20" i="47"/>
  <c r="E21" i="47"/>
  <c r="E22" i="47"/>
  <c r="E23" i="47"/>
  <c r="E25" i="47"/>
  <c r="E24" i="47"/>
  <c r="E13" i="47"/>
  <c r="E17" i="47"/>
  <c r="E158" i="43" l="1"/>
  <c r="E159" i="43"/>
  <c r="E3" i="43"/>
  <c r="E4" i="43"/>
  <c r="E5" i="43"/>
  <c r="E160" i="43"/>
  <c r="E161" i="43"/>
  <c r="E6" i="43"/>
  <c r="E162" i="43"/>
  <c r="E163" i="43"/>
  <c r="E164" i="43"/>
  <c r="E7" i="43"/>
  <c r="E165" i="43"/>
  <c r="E166" i="43"/>
  <c r="E167" i="43"/>
  <c r="E168" i="43"/>
  <c r="E169" i="43"/>
  <c r="E170" i="43"/>
  <c r="E171" i="43"/>
  <c r="E8" i="43"/>
  <c r="E9" i="43"/>
  <c r="E172" i="43"/>
  <c r="E10" i="43"/>
  <c r="E11" i="43"/>
  <c r="E12" i="43"/>
  <c r="E13" i="43"/>
  <c r="E14" i="43"/>
  <c r="E15" i="43"/>
  <c r="E173" i="43"/>
  <c r="E174" i="43"/>
  <c r="E175" i="43"/>
  <c r="E16" i="43"/>
  <c r="E17" i="43"/>
  <c r="E18" i="43"/>
  <c r="E19" i="43"/>
  <c r="E153" i="43"/>
  <c r="E20" i="43"/>
  <c r="E176" i="43"/>
  <c r="E21" i="43"/>
  <c r="E22" i="43"/>
  <c r="E23" i="43"/>
  <c r="E24" i="43"/>
  <c r="E155" i="43"/>
  <c r="E154" i="43"/>
  <c r="E25" i="43"/>
  <c r="E26" i="43"/>
  <c r="E27" i="43"/>
  <c r="E177" i="43"/>
  <c r="E28" i="43"/>
  <c r="E29" i="43"/>
  <c r="E30" i="43"/>
  <c r="E31" i="43"/>
  <c r="E32" i="43"/>
  <c r="E33" i="43"/>
  <c r="E156" i="43"/>
  <c r="E34" i="43"/>
  <c r="E35" i="43"/>
  <c r="E36" i="43"/>
  <c r="E157" i="43"/>
  <c r="E178" i="43"/>
  <c r="E37" i="43"/>
  <c r="E38" i="43"/>
  <c r="E39" i="43"/>
  <c r="E40" i="43"/>
  <c r="E41" i="43"/>
  <c r="E42" i="43"/>
  <c r="E43" i="43"/>
  <c r="E44" i="43"/>
  <c r="E45" i="43"/>
  <c r="E46" i="43"/>
  <c r="E47" i="43"/>
  <c r="E48" i="43"/>
  <c r="E49" i="43"/>
  <c r="E50" i="43"/>
  <c r="E51" i="43"/>
  <c r="E52" i="43"/>
  <c r="E53" i="43"/>
  <c r="E54" i="43"/>
  <c r="E55" i="43"/>
  <c r="E56" i="43"/>
  <c r="E57" i="43"/>
  <c r="E58" i="43"/>
  <c r="E179" i="43"/>
  <c r="E59" i="43"/>
  <c r="E60" i="43"/>
  <c r="E61" i="43"/>
  <c r="E62" i="43"/>
  <c r="E63" i="43"/>
  <c r="E64" i="43"/>
  <c r="E65" i="43"/>
  <c r="E66" i="43"/>
  <c r="E67" i="43"/>
  <c r="E203" i="43"/>
  <c r="E68" i="43"/>
  <c r="E69" i="43"/>
  <c r="E70" i="43"/>
  <c r="E71" i="43"/>
  <c r="E72" i="43"/>
  <c r="E73" i="43"/>
  <c r="E74" i="43"/>
  <c r="E75" i="43"/>
  <c r="E76" i="43"/>
  <c r="E77" i="43"/>
  <c r="E78" i="43"/>
  <c r="E79" i="43"/>
  <c r="E80" i="43"/>
  <c r="E81" i="43"/>
  <c r="E82" i="43"/>
  <c r="E83" i="43"/>
  <c r="E84" i="43"/>
  <c r="E85" i="43"/>
  <c r="E86" i="43"/>
  <c r="E87" i="43"/>
  <c r="E88" i="43"/>
  <c r="E89" i="43"/>
  <c r="E90" i="43"/>
  <c r="E91" i="43"/>
  <c r="E92" i="43"/>
  <c r="E93" i="43"/>
  <c r="E94" i="43"/>
  <c r="E95" i="43"/>
  <c r="E96" i="43"/>
  <c r="E97" i="43"/>
  <c r="E98" i="43"/>
  <c r="E99" i="43"/>
  <c r="E100" i="43"/>
  <c r="E101" i="43"/>
  <c r="E102" i="43"/>
  <c r="E103" i="43"/>
  <c r="E104" i="43"/>
  <c r="E105" i="43"/>
  <c r="E106" i="43"/>
  <c r="E107" i="43"/>
  <c r="E108" i="43"/>
  <c r="E109" i="43"/>
  <c r="E110" i="43"/>
  <c r="E111" i="43"/>
  <c r="E112" i="43"/>
  <c r="E113" i="43"/>
  <c r="E114" i="43"/>
  <c r="E115" i="43"/>
  <c r="E116" i="43"/>
  <c r="E117" i="43"/>
  <c r="E118" i="43"/>
  <c r="E119" i="43"/>
  <c r="E120" i="43"/>
  <c r="E121" i="43"/>
  <c r="E122" i="43"/>
  <c r="E123" i="43"/>
  <c r="E124" i="43"/>
  <c r="E125" i="43"/>
  <c r="E126" i="43"/>
  <c r="E127" i="43"/>
  <c r="E128" i="43"/>
  <c r="E129" i="43"/>
  <c r="E130" i="43"/>
  <c r="E131" i="43"/>
  <c r="E132" i="43"/>
  <c r="E133" i="43"/>
  <c r="E134" i="43"/>
  <c r="E135" i="43"/>
  <c r="E136" i="43"/>
  <c r="E137" i="43"/>
  <c r="E138" i="43"/>
  <c r="E139" i="43"/>
  <c r="E140" i="43"/>
  <c r="E141" i="43"/>
  <c r="E142" i="43"/>
  <c r="E143" i="43"/>
  <c r="E144" i="43"/>
  <c r="E145" i="43"/>
  <c r="E146" i="43"/>
  <c r="E147" i="43"/>
  <c r="E148" i="43"/>
  <c r="E149" i="43"/>
  <c r="E150" i="43"/>
  <c r="E151" i="43"/>
  <c r="E152" i="43"/>
  <c r="E211" i="43"/>
  <c r="E216" i="43"/>
  <c r="E180" i="43"/>
  <c r="E181" i="43"/>
  <c r="E182" i="43"/>
  <c r="E183" i="43"/>
  <c r="E184" i="43"/>
  <c r="E185" i="43"/>
  <c r="E186" i="43"/>
  <c r="E187" i="43"/>
  <c r="E188" i="43"/>
  <c r="E189" i="43"/>
  <c r="E190" i="43"/>
  <c r="E191" i="43"/>
  <c r="E192" i="43"/>
  <c r="E193" i="43"/>
  <c r="E194" i="43"/>
  <c r="E195" i="43"/>
  <c r="E196" i="43"/>
  <c r="E197" i="43"/>
  <c r="E198" i="43"/>
  <c r="E199" i="43"/>
  <c r="E200" i="43"/>
  <c r="E201" i="43"/>
  <c r="E202" i="43"/>
  <c r="E204" i="43"/>
  <c r="E205" i="43"/>
  <c r="E206" i="43"/>
  <c r="E207" i="43"/>
  <c r="E208" i="43"/>
  <c r="E209" i="43"/>
  <c r="E210" i="43"/>
  <c r="E212" i="43"/>
  <c r="E213" i="43"/>
  <c r="E214" i="43"/>
  <c r="E215" i="43"/>
  <c r="E217" i="43"/>
  <c r="E218" i="43"/>
  <c r="E219" i="43"/>
  <c r="E220" i="43"/>
  <c r="E221" i="43"/>
  <c r="E222" i="43"/>
  <c r="E223" i="43"/>
  <c r="E224" i="43"/>
  <c r="E225" i="43"/>
  <c r="E5" i="8"/>
  <c r="E3" i="8"/>
  <c r="E3" i="6"/>
  <c r="E4" i="6"/>
  <c r="E5" i="6"/>
  <c r="E6" i="6"/>
  <c r="E7" i="6"/>
  <c r="E43" i="6"/>
  <c r="E51" i="6"/>
  <c r="E44" i="6"/>
  <c r="E45" i="6"/>
  <c r="E8" i="6"/>
  <c r="E9" i="6"/>
  <c r="E10" i="6"/>
  <c r="E11" i="6"/>
  <c r="E12" i="6"/>
  <c r="E48" i="6"/>
  <c r="E13" i="6"/>
  <c r="E14" i="6"/>
  <c r="E46" i="6"/>
  <c r="E15" i="6"/>
  <c r="E49" i="6"/>
  <c r="E50" i="6"/>
  <c r="E47" i="6"/>
  <c r="E16" i="6"/>
  <c r="E17" i="6"/>
  <c r="E18" i="6"/>
  <c r="E19" i="6"/>
  <c r="E20" i="6"/>
  <c r="E21" i="6"/>
  <c r="E22" i="6"/>
  <c r="E23" i="6"/>
  <c r="E42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224" i="6"/>
  <c r="E225" i="6"/>
  <c r="E226" i="6"/>
  <c r="E227" i="6"/>
  <c r="E228" i="6"/>
  <c r="E229" i="6"/>
  <c r="E230" i="6"/>
  <c r="E231" i="6"/>
  <c r="E232" i="6"/>
  <c r="E233" i="6"/>
  <c r="E234" i="6"/>
  <c r="E235" i="6"/>
  <c r="E236" i="6"/>
  <c r="E237" i="6"/>
  <c r="E238" i="6"/>
  <c r="E239" i="6"/>
  <c r="E240" i="6"/>
  <c r="A52" i="6"/>
  <c r="A216" i="43"/>
  <c r="E53" i="41"/>
  <c r="A53" i="41"/>
  <c r="A221" i="42"/>
  <c r="E221" i="42"/>
  <c r="A266" i="34"/>
  <c r="E266" i="34"/>
  <c r="E30" i="8"/>
  <c r="E3" i="34"/>
  <c r="E4" i="34"/>
  <c r="E291" i="34"/>
  <c r="E7" i="34"/>
  <c r="E8" i="34"/>
  <c r="E10" i="34"/>
  <c r="E11" i="34"/>
  <c r="E12" i="34"/>
  <c r="E292" i="34"/>
  <c r="E13" i="34"/>
  <c r="E14" i="34"/>
  <c r="E15" i="34"/>
  <c r="E16" i="34"/>
  <c r="E17" i="34"/>
  <c r="E18" i="34"/>
  <c r="E19" i="34"/>
  <c r="E20" i="34"/>
  <c r="E21" i="34"/>
  <c r="E22" i="34"/>
  <c r="E293" i="34"/>
  <c r="E23" i="34"/>
  <c r="E24" i="34"/>
  <c r="E25" i="34"/>
  <c r="E27" i="34"/>
  <c r="E26" i="34"/>
  <c r="E28" i="34"/>
  <c r="E29" i="34"/>
  <c r="E30" i="34"/>
  <c r="E31" i="34"/>
  <c r="E32" i="34"/>
  <c r="E33" i="34"/>
  <c r="E34" i="34"/>
  <c r="E35" i="34"/>
  <c r="E36" i="34"/>
  <c r="E37" i="34"/>
  <c r="E38" i="34"/>
  <c r="E39" i="34"/>
  <c r="E294" i="34"/>
  <c r="E40" i="34"/>
  <c r="E41" i="34"/>
  <c r="E42" i="34"/>
  <c r="E43" i="34"/>
  <c r="E44" i="34"/>
  <c r="E296" i="34"/>
  <c r="E295" i="34"/>
  <c r="E45" i="34"/>
  <c r="E46" i="34"/>
  <c r="E298" i="34"/>
  <c r="E297" i="34"/>
  <c r="E299" i="34"/>
  <c r="E47" i="34"/>
  <c r="E48" i="34"/>
  <c r="E49" i="34"/>
  <c r="E300" i="34"/>
  <c r="E50" i="34"/>
  <c r="E53" i="34"/>
  <c r="E54" i="34"/>
  <c r="E51" i="34"/>
  <c r="E301" i="34"/>
  <c r="E52" i="34"/>
  <c r="E55" i="34"/>
  <c r="E56" i="34"/>
  <c r="E322" i="34"/>
  <c r="E302" i="34"/>
  <c r="E61" i="34"/>
  <c r="E62" i="34"/>
  <c r="E57" i="34"/>
  <c r="E63" i="34"/>
  <c r="E58" i="34"/>
  <c r="E59" i="34"/>
  <c r="E64" i="34"/>
  <c r="E60" i="34"/>
  <c r="E65" i="34"/>
  <c r="E66" i="34"/>
  <c r="E67" i="34"/>
  <c r="E68" i="34"/>
  <c r="E69" i="34"/>
  <c r="E303" i="34"/>
  <c r="E70" i="34"/>
  <c r="E71" i="34"/>
  <c r="E304" i="34"/>
  <c r="E72" i="34"/>
  <c r="E305" i="34"/>
  <c r="E74" i="34"/>
  <c r="E75" i="34"/>
  <c r="E306" i="34"/>
  <c r="E76" i="34"/>
  <c r="E77" i="34"/>
  <c r="E73" i="34"/>
  <c r="E78" i="34"/>
  <c r="E79" i="34"/>
  <c r="E80" i="34"/>
  <c r="E81" i="34"/>
  <c r="E82" i="34"/>
  <c r="E83" i="34"/>
  <c r="E85" i="34"/>
  <c r="E84" i="34"/>
  <c r="E307" i="34"/>
  <c r="E86" i="34"/>
  <c r="E87" i="34"/>
  <c r="E88" i="34"/>
  <c r="E308" i="34"/>
  <c r="E89" i="34"/>
  <c r="E90" i="34"/>
  <c r="E91" i="34"/>
  <c r="E309" i="34"/>
  <c r="E93" i="34"/>
  <c r="E310" i="34"/>
  <c r="E94" i="34"/>
  <c r="E95" i="34"/>
  <c r="E92" i="34"/>
  <c r="E96" i="34"/>
  <c r="E97" i="34"/>
  <c r="E312" i="34"/>
  <c r="E98" i="34"/>
  <c r="E99" i="34"/>
  <c r="E100" i="34"/>
  <c r="E311" i="34"/>
  <c r="E102" i="34"/>
  <c r="E101" i="34"/>
  <c r="E103" i="34"/>
  <c r="E104" i="34"/>
  <c r="E108" i="34"/>
  <c r="E105" i="34"/>
  <c r="E106" i="34"/>
  <c r="E107" i="34"/>
  <c r="E109" i="34"/>
  <c r="E110" i="34"/>
  <c r="E111" i="34"/>
  <c r="E112" i="34"/>
  <c r="E113" i="34"/>
  <c r="E114" i="34"/>
  <c r="E115" i="34"/>
  <c r="E116" i="34"/>
  <c r="E117" i="34"/>
  <c r="E118" i="34"/>
  <c r="E119" i="34"/>
  <c r="E120" i="34"/>
  <c r="E122" i="34"/>
  <c r="E123" i="34"/>
  <c r="E121" i="34"/>
  <c r="E124" i="34"/>
  <c r="E126" i="34"/>
  <c r="E127" i="34"/>
  <c r="E128" i="34"/>
  <c r="E129" i="34"/>
  <c r="E130" i="34"/>
  <c r="E131" i="34"/>
  <c r="E132" i="34"/>
  <c r="E133" i="34"/>
  <c r="E134" i="34"/>
  <c r="E135" i="34"/>
  <c r="E138" i="34"/>
  <c r="E136" i="34"/>
  <c r="E137" i="34"/>
  <c r="E139" i="34"/>
  <c r="E140" i="34"/>
  <c r="E141" i="34"/>
  <c r="E142" i="34"/>
  <c r="E143" i="34"/>
  <c r="E144" i="34"/>
  <c r="E145" i="34"/>
  <c r="E146" i="34"/>
  <c r="E148" i="34"/>
  <c r="E149" i="34"/>
  <c r="E147" i="34"/>
  <c r="E150" i="34"/>
  <c r="E151" i="34"/>
  <c r="E152" i="34"/>
  <c r="E153" i="34"/>
  <c r="E154" i="34"/>
  <c r="E156" i="34"/>
  <c r="E157" i="34"/>
  <c r="E155" i="34"/>
  <c r="E158" i="34"/>
  <c r="E159" i="34"/>
  <c r="E160" i="34"/>
  <c r="E163" i="34"/>
  <c r="E161" i="34"/>
  <c r="E162" i="34"/>
  <c r="E164" i="34"/>
  <c r="E165" i="34"/>
  <c r="E166" i="34"/>
  <c r="E167" i="34"/>
  <c r="E168" i="34"/>
  <c r="E169" i="34"/>
  <c r="E170" i="34"/>
  <c r="E171" i="34"/>
  <c r="E174" i="34"/>
  <c r="E172" i="34"/>
  <c r="E173" i="34"/>
  <c r="E175" i="34"/>
  <c r="E176" i="34"/>
  <c r="E177" i="34"/>
  <c r="E332" i="34"/>
  <c r="E178" i="34"/>
  <c r="E179" i="34"/>
  <c r="E180" i="34"/>
  <c r="E181" i="34"/>
  <c r="E182" i="34"/>
  <c r="E185" i="34"/>
  <c r="E183" i="34"/>
  <c r="E184" i="34"/>
  <c r="E186" i="34"/>
  <c r="E187" i="34"/>
  <c r="E192" i="34"/>
  <c r="E193" i="34"/>
  <c r="E194" i="34"/>
  <c r="E188" i="34"/>
  <c r="E189" i="34"/>
  <c r="E190" i="34"/>
  <c r="E191" i="34"/>
  <c r="E196" i="34"/>
  <c r="E197" i="34"/>
  <c r="E5" i="34"/>
  <c r="E198" i="34"/>
  <c r="E199" i="34"/>
  <c r="E200" i="34"/>
  <c r="E195" i="34"/>
  <c r="E201" i="34"/>
  <c r="E202" i="34"/>
  <c r="E203" i="34"/>
  <c r="E204" i="34"/>
  <c r="E205" i="34"/>
  <c r="E209" i="34"/>
  <c r="E210" i="34"/>
  <c r="E211" i="34"/>
  <c r="E212" i="34"/>
  <c r="E206" i="34"/>
  <c r="E213" i="34"/>
  <c r="E207" i="34"/>
  <c r="E208" i="34"/>
  <c r="E215" i="34"/>
  <c r="E214" i="34"/>
  <c r="E216" i="34"/>
  <c r="E217" i="34"/>
  <c r="E218" i="34"/>
  <c r="E219" i="34"/>
  <c r="E220" i="34"/>
  <c r="E221" i="34"/>
  <c r="E222" i="34"/>
  <c r="E223" i="34"/>
  <c r="E224" i="34"/>
  <c r="E225" i="34"/>
  <c r="E226" i="34"/>
  <c r="E227" i="34"/>
  <c r="E228" i="34"/>
  <c r="E229" i="34"/>
  <c r="E230" i="34"/>
  <c r="E232" i="34"/>
  <c r="E233" i="34"/>
  <c r="E234" i="34"/>
  <c r="E231" i="34"/>
  <c r="E235" i="34"/>
  <c r="E236" i="34"/>
  <c r="E237" i="34"/>
  <c r="E238" i="34"/>
  <c r="E239" i="34"/>
  <c r="E240" i="34"/>
  <c r="E241" i="34"/>
  <c r="E242" i="34"/>
  <c r="E243" i="34"/>
  <c r="E244" i="34"/>
  <c r="E245" i="34"/>
  <c r="E246" i="34"/>
  <c r="E247" i="34"/>
  <c r="E248" i="34"/>
  <c r="E249" i="34"/>
  <c r="E251" i="34"/>
  <c r="E252" i="34"/>
  <c r="E253" i="34"/>
  <c r="E254" i="34"/>
  <c r="E255" i="34"/>
  <c r="E256" i="34"/>
  <c r="E259" i="34"/>
  <c r="E257" i="34"/>
  <c r="E258" i="34"/>
  <c r="E260" i="34"/>
  <c r="E263" i="34"/>
  <c r="E261" i="34"/>
  <c r="E262" i="34"/>
  <c r="E264" i="34"/>
  <c r="E265" i="34"/>
  <c r="E267" i="34"/>
  <c r="E268" i="34"/>
  <c r="E269" i="34"/>
  <c r="E270" i="34"/>
  <c r="E271" i="34"/>
  <c r="E272" i="34"/>
  <c r="E273" i="34"/>
  <c r="E274" i="34"/>
  <c r="E276" i="34"/>
  <c r="E275" i="34"/>
  <c r="E277" i="34"/>
  <c r="E278" i="34"/>
  <c r="E279" i="34"/>
  <c r="E280" i="34"/>
  <c r="E281" i="34"/>
  <c r="E282" i="34"/>
  <c r="E283" i="34"/>
  <c r="E284" i="34"/>
  <c r="E285" i="34"/>
  <c r="E286" i="34"/>
  <c r="E287" i="34"/>
  <c r="E288" i="34"/>
  <c r="E289" i="34"/>
  <c r="E290" i="34"/>
  <c r="E9" i="34"/>
  <c r="E125" i="34"/>
  <c r="E6" i="34"/>
  <c r="E250" i="34"/>
  <c r="E313" i="34"/>
  <c r="E314" i="34"/>
  <c r="E315" i="34"/>
  <c r="E317" i="34"/>
  <c r="E316" i="34"/>
  <c r="E318" i="34"/>
  <c r="E319" i="34"/>
  <c r="E320" i="34"/>
  <c r="E321" i="34"/>
  <c r="E323" i="34"/>
  <c r="E324" i="34"/>
  <c r="E325" i="34"/>
  <c r="E326" i="34"/>
  <c r="E327" i="34"/>
  <c r="E328" i="34"/>
  <c r="E329" i="34"/>
  <c r="E330" i="34"/>
  <c r="E331" i="34"/>
  <c r="E333" i="34"/>
  <c r="E335" i="34"/>
  <c r="E334" i="34"/>
  <c r="E336" i="34"/>
  <c r="E338" i="34"/>
  <c r="E337" i="34"/>
  <c r="E339" i="34"/>
  <c r="E340" i="34"/>
  <c r="E341" i="34"/>
  <c r="E342" i="34"/>
  <c r="E343" i="34"/>
  <c r="E344" i="34"/>
  <c r="E345" i="34"/>
  <c r="E346" i="34"/>
  <c r="E347" i="34"/>
  <c r="E349" i="34"/>
  <c r="E348" i="34"/>
  <c r="E350" i="34"/>
  <c r="A6" i="34"/>
  <c r="A30" i="8"/>
  <c r="E3" i="42"/>
  <c r="E3" i="41"/>
  <c r="E21" i="8"/>
  <c r="E53" i="8"/>
  <c r="E28" i="8"/>
  <c r="E3" i="7"/>
  <c r="E3" i="3"/>
  <c r="E29" i="3"/>
  <c r="E3" i="4"/>
  <c r="E3" i="38"/>
  <c r="E36" i="3"/>
  <c r="E5" i="3"/>
  <c r="E6" i="3"/>
  <c r="E9" i="3"/>
  <c r="E13" i="3"/>
  <c r="E15" i="3"/>
  <c r="E16" i="3"/>
  <c r="E17" i="3"/>
  <c r="E18" i="3"/>
  <c r="E19" i="3"/>
  <c r="E20" i="3"/>
  <c r="E21" i="3"/>
  <c r="E22" i="3"/>
  <c r="E23" i="3"/>
  <c r="E24" i="3"/>
  <c r="E26" i="3"/>
  <c r="E27" i="3"/>
  <c r="E28" i="3"/>
  <c r="E31" i="3"/>
  <c r="E32" i="3"/>
  <c r="E4" i="3"/>
  <c r="E52" i="3"/>
  <c r="E7" i="3"/>
  <c r="E30" i="3"/>
  <c r="E34" i="3"/>
  <c r="E8" i="3"/>
  <c r="E14" i="3"/>
  <c r="E41" i="3"/>
  <c r="E10" i="3"/>
  <c r="E11" i="3"/>
  <c r="E25" i="3"/>
  <c r="E33" i="3"/>
  <c r="E35" i="3"/>
  <c r="E12" i="3"/>
  <c r="E59" i="3"/>
  <c r="E61" i="3"/>
  <c r="A61" i="3"/>
  <c r="E3" i="2"/>
  <c r="E4" i="2"/>
  <c r="E5" i="2"/>
  <c r="E6" i="2"/>
  <c r="E7" i="2"/>
  <c r="E8" i="2"/>
  <c r="E9" i="2"/>
  <c r="E10" i="2"/>
  <c r="E11" i="2"/>
  <c r="E12" i="2"/>
  <c r="E13" i="2"/>
  <c r="E16" i="2"/>
  <c r="E17" i="2"/>
  <c r="E18" i="2"/>
  <c r="E19" i="2"/>
  <c r="E20" i="2"/>
  <c r="E22" i="2"/>
  <c r="E24" i="2"/>
  <c r="E26" i="2"/>
  <c r="E27" i="2"/>
  <c r="E31" i="2"/>
  <c r="E32" i="2"/>
  <c r="E33" i="2"/>
  <c r="E34" i="2"/>
  <c r="E35" i="2"/>
  <c r="E39" i="2"/>
  <c r="E41" i="2"/>
  <c r="E21" i="2"/>
  <c r="E42" i="2"/>
  <c r="E43" i="2"/>
  <c r="E25" i="2"/>
  <c r="E45" i="2"/>
  <c r="E23" i="2"/>
  <c r="E46" i="2"/>
  <c r="E38" i="2"/>
  <c r="E49" i="2"/>
  <c r="E14" i="2"/>
  <c r="E50" i="2"/>
  <c r="E51" i="2"/>
  <c r="E52" i="2"/>
  <c r="E53" i="2"/>
  <c r="E36" i="2"/>
  <c r="E54" i="2"/>
  <c r="E55" i="2"/>
  <c r="E56" i="2"/>
  <c r="E57" i="2"/>
  <c r="E58" i="2"/>
  <c r="E37" i="2"/>
  <c r="E30" i="2"/>
  <c r="E60" i="2"/>
  <c r="E28" i="2"/>
  <c r="E29" i="2"/>
  <c r="E15" i="2"/>
  <c r="E44" i="2"/>
  <c r="E40" i="2"/>
  <c r="E47" i="2"/>
  <c r="E48" i="2"/>
  <c r="E59" i="2"/>
  <c r="E46" i="4"/>
  <c r="E5" i="4"/>
  <c r="E6" i="4"/>
  <c r="E7" i="4"/>
  <c r="E8" i="4"/>
  <c r="E9" i="4"/>
  <c r="E52" i="4"/>
  <c r="E12" i="4"/>
  <c r="E13" i="4"/>
  <c r="E15" i="4"/>
  <c r="E16" i="4"/>
  <c r="E17" i="4"/>
  <c r="E21" i="4"/>
  <c r="E22" i="4"/>
  <c r="E23" i="4"/>
  <c r="E24" i="4"/>
  <c r="E47" i="4"/>
  <c r="E45" i="4"/>
  <c r="E26" i="4"/>
  <c r="E27" i="4"/>
  <c r="E28" i="4"/>
  <c r="E29" i="4"/>
  <c r="E30" i="4"/>
  <c r="E31" i="4"/>
  <c r="E32" i="4"/>
  <c r="E33" i="4"/>
  <c r="E35" i="4"/>
  <c r="E36" i="4"/>
  <c r="E37" i="4"/>
  <c r="E38" i="4"/>
  <c r="E39" i="4"/>
  <c r="E41" i="4"/>
  <c r="E42" i="4"/>
  <c r="E4" i="4"/>
  <c r="E54" i="4"/>
  <c r="E19" i="4"/>
  <c r="E56" i="4"/>
  <c r="E25" i="4"/>
  <c r="E11" i="4"/>
  <c r="E14" i="4"/>
  <c r="E58" i="4"/>
  <c r="E59" i="4"/>
  <c r="E60" i="4"/>
  <c r="E61" i="4"/>
  <c r="E49" i="4"/>
  <c r="E62" i="4"/>
  <c r="E65" i="4"/>
  <c r="E50" i="4"/>
  <c r="E10" i="4"/>
  <c r="E53" i="4"/>
  <c r="E43" i="4"/>
  <c r="E34" i="4"/>
  <c r="E64" i="4"/>
  <c r="E48" i="4"/>
  <c r="E20" i="4"/>
  <c r="E40" i="4"/>
  <c r="E63" i="4"/>
  <c r="E18" i="4"/>
  <c r="E51" i="4"/>
  <c r="E44" i="4"/>
  <c r="E55" i="4"/>
  <c r="E57" i="4"/>
  <c r="E5" i="41"/>
  <c r="E6" i="41"/>
  <c r="E122" i="41"/>
  <c r="E7" i="41"/>
  <c r="E8" i="41"/>
  <c r="E9" i="41"/>
  <c r="E123" i="41"/>
  <c r="E124" i="41"/>
  <c r="E10" i="41"/>
  <c r="E125" i="41"/>
  <c r="E146" i="41"/>
  <c r="E12" i="41"/>
  <c r="E13" i="41"/>
  <c r="E14" i="41"/>
  <c r="E15" i="41"/>
  <c r="E147" i="41"/>
  <c r="E16" i="41"/>
  <c r="E17" i="41"/>
  <c r="E18" i="41"/>
  <c r="E19" i="41"/>
  <c r="E20" i="41"/>
  <c r="E21" i="41"/>
  <c r="E22" i="41"/>
  <c r="E23" i="41"/>
  <c r="E24" i="41"/>
  <c r="E25" i="41"/>
  <c r="E143" i="41"/>
  <c r="E26" i="41"/>
  <c r="E27" i="41"/>
  <c r="E28" i="41"/>
  <c r="E29" i="41"/>
  <c r="E30" i="41"/>
  <c r="E148" i="41"/>
  <c r="E31" i="41"/>
  <c r="E32" i="41"/>
  <c r="E149" i="41"/>
  <c r="E33" i="41"/>
  <c r="E34" i="41"/>
  <c r="E35" i="41"/>
  <c r="E36" i="41"/>
  <c r="E37" i="41"/>
  <c r="E62" i="41"/>
  <c r="E38" i="41"/>
  <c r="E39" i="41"/>
  <c r="E40" i="41"/>
  <c r="E41" i="41"/>
  <c r="E42" i="41"/>
  <c r="E43" i="41"/>
  <c r="E44" i="41"/>
  <c r="E45" i="41"/>
  <c r="E46" i="41"/>
  <c r="E47" i="41"/>
  <c r="E48" i="41"/>
  <c r="E49" i="41"/>
  <c r="E50" i="41"/>
  <c r="E51" i="41"/>
  <c r="E52" i="41"/>
  <c r="E54" i="41"/>
  <c r="E55" i="41"/>
  <c r="E56" i="41"/>
  <c r="E57" i="41"/>
  <c r="E63" i="41"/>
  <c r="E58" i="41"/>
  <c r="E59" i="41"/>
  <c r="E64" i="41"/>
  <c r="E65" i="41"/>
  <c r="E145" i="41"/>
  <c r="E69" i="41"/>
  <c r="E70" i="41"/>
  <c r="E71" i="41"/>
  <c r="E72" i="41"/>
  <c r="E73" i="41"/>
  <c r="E75" i="41"/>
  <c r="E60" i="41"/>
  <c r="E76" i="41"/>
  <c r="E77" i="41"/>
  <c r="E78" i="41"/>
  <c r="E79" i="41"/>
  <c r="E80" i="41"/>
  <c r="E81" i="41"/>
  <c r="E82" i="41"/>
  <c r="E83" i="41"/>
  <c r="E84" i="41"/>
  <c r="E61" i="41"/>
  <c r="E85" i="41"/>
  <c r="E87" i="41"/>
  <c r="E88" i="41"/>
  <c r="E89" i="41"/>
  <c r="E90" i="41"/>
  <c r="E91" i="41"/>
  <c r="E142" i="41"/>
  <c r="E66" i="41"/>
  <c r="E67" i="41"/>
  <c r="E92" i="41"/>
  <c r="E93" i="41"/>
  <c r="E95" i="41"/>
  <c r="E96" i="41"/>
  <c r="E97" i="41"/>
  <c r="E98" i="41"/>
  <c r="E99" i="41"/>
  <c r="E100" i="41"/>
  <c r="E4" i="41"/>
  <c r="E103" i="41"/>
  <c r="E105" i="41"/>
  <c r="E107" i="41"/>
  <c r="E74" i="41"/>
  <c r="E11" i="41"/>
  <c r="E101" i="41"/>
  <c r="E68" i="41"/>
  <c r="E106" i="41"/>
  <c r="E86" i="41"/>
  <c r="E102" i="41"/>
  <c r="E104" i="41"/>
  <c r="E94" i="41"/>
  <c r="E108" i="41"/>
  <c r="E109" i="41"/>
  <c r="E110" i="41"/>
  <c r="E111" i="41"/>
  <c r="E112" i="41"/>
  <c r="E113" i="41"/>
  <c r="E114" i="41"/>
  <c r="E115" i="41"/>
  <c r="E116" i="41"/>
  <c r="E117" i="41"/>
  <c r="E118" i="41"/>
  <c r="E119" i="41"/>
  <c r="E120" i="41"/>
  <c r="E121" i="41"/>
  <c r="E144" i="41"/>
  <c r="E128" i="41"/>
  <c r="E129" i="41"/>
  <c r="E130" i="41"/>
  <c r="E131" i="41"/>
  <c r="E132" i="41"/>
  <c r="E126" i="41"/>
  <c r="E133" i="41"/>
  <c r="E134" i="41"/>
  <c r="E135" i="41"/>
  <c r="E136" i="41"/>
  <c r="E137" i="41"/>
  <c r="E138" i="41"/>
  <c r="E140" i="41"/>
  <c r="E141" i="41"/>
  <c r="E139" i="41"/>
  <c r="E127" i="41"/>
  <c r="A3" i="41"/>
  <c r="A68" i="41"/>
  <c r="A106" i="41"/>
  <c r="A86" i="41"/>
  <c r="A102" i="41"/>
  <c r="A104" i="41"/>
  <c r="A94" i="41"/>
  <c r="A108" i="41"/>
  <c r="A109" i="41"/>
  <c r="A110" i="41"/>
  <c r="A111" i="41"/>
  <c r="A112" i="41"/>
  <c r="A113" i="41"/>
  <c r="A114" i="41"/>
  <c r="A115" i="41"/>
  <c r="A116" i="41"/>
  <c r="A117" i="41"/>
  <c r="A118" i="41"/>
  <c r="A119" i="41"/>
  <c r="A120" i="41"/>
  <c r="A121" i="41"/>
  <c r="A127" i="41"/>
  <c r="A128" i="41"/>
  <c r="A129" i="41"/>
  <c r="A130" i="41"/>
  <c r="A131" i="41"/>
  <c r="A132" i="41"/>
  <c r="A126" i="41"/>
  <c r="A133" i="41"/>
  <c r="A134" i="41"/>
  <c r="A135" i="41"/>
  <c r="A136" i="41"/>
  <c r="A137" i="41"/>
  <c r="A138" i="41"/>
  <c r="A140" i="41"/>
  <c r="A141" i="41"/>
  <c r="E50" i="3"/>
  <c r="E53" i="3"/>
  <c r="E54" i="3"/>
  <c r="E55" i="3"/>
  <c r="E56" i="3"/>
  <c r="E57" i="3"/>
  <c r="E60" i="3"/>
  <c r="E51" i="3"/>
  <c r="E58" i="3"/>
  <c r="A33" i="3"/>
  <c r="E204" i="38"/>
  <c r="E121" i="38"/>
  <c r="E213" i="38"/>
  <c r="E5" i="42"/>
  <c r="E7" i="42"/>
  <c r="E8" i="42"/>
  <c r="E10" i="42"/>
  <c r="E172" i="42"/>
  <c r="E173" i="42"/>
  <c r="E174" i="42"/>
  <c r="E175" i="42"/>
  <c r="E176" i="42"/>
  <c r="E13" i="42"/>
  <c r="E14" i="42"/>
  <c r="E15" i="42"/>
  <c r="E146" i="42"/>
  <c r="E160" i="42"/>
  <c r="E16" i="42"/>
  <c r="E18" i="42"/>
  <c r="E147" i="42"/>
  <c r="E17" i="42"/>
  <c r="E177" i="42"/>
  <c r="E19" i="42"/>
  <c r="E161" i="42"/>
  <c r="E148" i="42"/>
  <c r="E149" i="42"/>
  <c r="E178" i="42"/>
  <c r="E20" i="42"/>
  <c r="E162" i="42"/>
  <c r="E179" i="42"/>
  <c r="E21" i="42"/>
  <c r="E180" i="42"/>
  <c r="E22" i="42"/>
  <c r="E23" i="42"/>
  <c r="E150" i="42"/>
  <c r="E24" i="42"/>
  <c r="E181" i="42"/>
  <c r="E182" i="42"/>
  <c r="E163" i="42"/>
  <c r="E25" i="42"/>
  <c r="E183" i="42"/>
  <c r="E26" i="42"/>
  <c r="E164" i="42"/>
  <c r="E27" i="42"/>
  <c r="E165" i="42"/>
  <c r="E28" i="42"/>
  <c r="E30" i="42"/>
  <c r="E29" i="42"/>
  <c r="E151" i="42"/>
  <c r="E31" i="42"/>
  <c r="E32" i="42"/>
  <c r="E184" i="42"/>
  <c r="E185" i="42"/>
  <c r="E186" i="42"/>
  <c r="E33" i="42"/>
  <c r="E34" i="42"/>
  <c r="E35" i="42"/>
  <c r="E36" i="42"/>
  <c r="E166" i="42"/>
  <c r="E38" i="42"/>
  <c r="E37" i="42"/>
  <c r="E187" i="42"/>
  <c r="E39" i="42"/>
  <c r="E40" i="42"/>
  <c r="E152" i="42"/>
  <c r="E167" i="42"/>
  <c r="E41" i="42"/>
  <c r="E188" i="42"/>
  <c r="E189" i="42"/>
  <c r="E168" i="42"/>
  <c r="E43" i="42"/>
  <c r="E42" i="42"/>
  <c r="E44" i="42"/>
  <c r="E169" i="42"/>
  <c r="E190" i="42"/>
  <c r="E191" i="42"/>
  <c r="E170" i="42"/>
  <c r="E45" i="42"/>
  <c r="E46" i="42"/>
  <c r="E47" i="42"/>
  <c r="E192" i="42"/>
  <c r="E193" i="42"/>
  <c r="E4" i="42"/>
  <c r="E49" i="42"/>
  <c r="E50" i="42"/>
  <c r="E48" i="42"/>
  <c r="E194" i="42"/>
  <c r="E195" i="42"/>
  <c r="E153" i="42"/>
  <c r="E145" i="42"/>
  <c r="E51" i="42"/>
  <c r="E196" i="42"/>
  <c r="E197" i="42"/>
  <c r="E52" i="42"/>
  <c r="E53" i="42"/>
  <c r="E54" i="42"/>
  <c r="E154" i="42"/>
  <c r="E155" i="42"/>
  <c r="E55" i="42"/>
  <c r="E56" i="42"/>
  <c r="E57" i="42"/>
  <c r="E58" i="42"/>
  <c r="E59" i="42"/>
  <c r="E171" i="42"/>
  <c r="E60" i="42"/>
  <c r="E61" i="42"/>
  <c r="E62" i="42"/>
  <c r="E198" i="42"/>
  <c r="E156" i="42"/>
  <c r="E63" i="42"/>
  <c r="E64" i="42"/>
  <c r="E157" i="42"/>
  <c r="E159" i="42"/>
  <c r="E199" i="42"/>
  <c r="E65" i="42"/>
  <c r="E66" i="42"/>
  <c r="E68" i="42"/>
  <c r="E158" i="42"/>
  <c r="E69" i="42"/>
  <c r="E200" i="42"/>
  <c r="E67" i="42"/>
  <c r="E71" i="42"/>
  <c r="E70" i="42"/>
  <c r="E72" i="42"/>
  <c r="E73" i="42"/>
  <c r="E74" i="42"/>
  <c r="E75" i="42"/>
  <c r="E76" i="42"/>
  <c r="E77" i="42"/>
  <c r="E201" i="42"/>
  <c r="E202" i="42"/>
  <c r="E203" i="42"/>
  <c r="E78" i="42"/>
  <c r="E79" i="42"/>
  <c r="E80" i="42"/>
  <c r="E81" i="42"/>
  <c r="E204" i="42"/>
  <c r="E82" i="42"/>
  <c r="E84" i="42"/>
  <c r="E83" i="42"/>
  <c r="E85" i="42"/>
  <c r="E86" i="42"/>
  <c r="E87" i="42"/>
  <c r="E88" i="42"/>
  <c r="E89" i="42"/>
  <c r="E205" i="42"/>
  <c r="E206" i="42"/>
  <c r="E90" i="42"/>
  <c r="E91" i="42"/>
  <c r="E94" i="42"/>
  <c r="E95" i="42"/>
  <c r="E93" i="42"/>
  <c r="E92" i="42"/>
  <c r="E207" i="42"/>
  <c r="E100" i="42"/>
  <c r="E101" i="42"/>
  <c r="E102" i="42"/>
  <c r="E103" i="42"/>
  <c r="E104" i="42"/>
  <c r="E105" i="42"/>
  <c r="E106" i="42"/>
  <c r="E96" i="42"/>
  <c r="E107" i="42"/>
  <c r="E97" i="42"/>
  <c r="E98" i="42"/>
  <c r="E99" i="42"/>
  <c r="E108" i="42"/>
  <c r="E208" i="42"/>
  <c r="E109" i="42"/>
  <c r="E209" i="42"/>
  <c r="E112" i="42"/>
  <c r="E113" i="42"/>
  <c r="E114" i="42"/>
  <c r="E110" i="42"/>
  <c r="E111" i="42"/>
  <c r="E115" i="42"/>
  <c r="E116" i="42"/>
  <c r="E210" i="42"/>
  <c r="E211" i="42"/>
  <c r="E212" i="42"/>
  <c r="E117" i="42"/>
  <c r="E213" i="42"/>
  <c r="E118" i="42"/>
  <c r="E120" i="42"/>
  <c r="E6" i="42"/>
  <c r="E121" i="42"/>
  <c r="E119" i="42"/>
  <c r="E122" i="42"/>
  <c r="E123" i="42"/>
  <c r="E214" i="42"/>
  <c r="E215" i="42"/>
  <c r="E216" i="42"/>
  <c r="E217" i="42"/>
  <c r="E124" i="42"/>
  <c r="E125" i="42"/>
  <c r="E126" i="42"/>
  <c r="E218" i="42"/>
  <c r="E128" i="42"/>
  <c r="E127" i="42"/>
  <c r="E129" i="42"/>
  <c r="E130" i="42"/>
  <c r="E131" i="42"/>
  <c r="E132" i="42"/>
  <c r="E220" i="42"/>
  <c r="E133" i="42"/>
  <c r="E134" i="42"/>
  <c r="E135" i="42"/>
  <c r="E222" i="42"/>
  <c r="E223" i="42"/>
  <c r="E136" i="42"/>
  <c r="E224" i="42"/>
  <c r="E137" i="42"/>
  <c r="E225" i="42"/>
  <c r="E138" i="42"/>
  <c r="E226" i="42"/>
  <c r="E227" i="42"/>
  <c r="E228" i="42"/>
  <c r="E139" i="42"/>
  <c r="E140" i="42"/>
  <c r="E229" i="42"/>
  <c r="E230" i="42"/>
  <c r="E141" i="42"/>
  <c r="E231" i="42"/>
  <c r="E232" i="42"/>
  <c r="E143" i="42"/>
  <c r="E142" i="42"/>
  <c r="E9" i="42"/>
  <c r="E144" i="42"/>
  <c r="E233" i="42"/>
  <c r="E219" i="42"/>
  <c r="E11" i="42"/>
  <c r="E12" i="42"/>
  <c r="E6" i="7"/>
  <c r="E4" i="38"/>
  <c r="A27" i="3"/>
  <c r="A138" i="6"/>
  <c r="E198" i="38"/>
  <c r="A198" i="38"/>
  <c r="E109" i="38"/>
  <c r="A18" i="4"/>
  <c r="E4" i="49"/>
  <c r="A4" i="49"/>
  <c r="A4" i="3"/>
  <c r="A22" i="3"/>
  <c r="E46" i="3"/>
  <c r="E47" i="3"/>
  <c r="E42" i="3"/>
  <c r="E43" i="3"/>
  <c r="E44" i="3"/>
  <c r="E48" i="3"/>
  <c r="E49" i="3"/>
  <c r="E45" i="3"/>
  <c r="A17" i="6"/>
  <c r="A121" i="34"/>
  <c r="A202" i="43"/>
  <c r="A148" i="43"/>
  <c r="A28" i="8"/>
  <c r="A74" i="41"/>
  <c r="A106" i="43"/>
  <c r="A3" i="54"/>
  <c r="A11" i="42"/>
  <c r="E53" i="49"/>
  <c r="A53" i="49"/>
  <c r="A17" i="47"/>
  <c r="E3" i="49"/>
  <c r="A3" i="49"/>
  <c r="E23" i="45"/>
  <c r="E3" i="45"/>
  <c r="E24" i="45"/>
  <c r="E25" i="45"/>
  <c r="E4" i="45"/>
  <c r="E26" i="45"/>
  <c r="E27" i="45"/>
  <c r="E28" i="45"/>
  <c r="E22" i="45"/>
  <c r="E29" i="45"/>
  <c r="E30" i="45"/>
  <c r="E31" i="45"/>
  <c r="E32" i="45"/>
  <c r="E5" i="45"/>
  <c r="E6" i="45"/>
  <c r="E33" i="45"/>
  <c r="E34" i="45"/>
  <c r="A6" i="45"/>
  <c r="A13" i="47"/>
  <c r="A3" i="47"/>
  <c r="A4" i="47"/>
  <c r="A5" i="47"/>
  <c r="A6" i="47"/>
  <c r="A7" i="47"/>
  <c r="A8" i="47"/>
  <c r="A9" i="47"/>
  <c r="A10" i="47"/>
  <c r="A11" i="47"/>
  <c r="A12" i="47"/>
  <c r="A14" i="47"/>
  <c r="A15" i="47"/>
  <c r="A16" i="47"/>
  <c r="A18" i="47"/>
  <c r="A19" i="47"/>
  <c r="A20" i="47"/>
  <c r="A21" i="47"/>
  <c r="A22" i="47"/>
  <c r="A23" i="47"/>
  <c r="A25" i="47"/>
  <c r="A24" i="47"/>
  <c r="A26" i="47"/>
  <c r="A27" i="47"/>
  <c r="A28" i="47"/>
  <c r="A29" i="47"/>
  <c r="A30" i="47"/>
  <c r="A31" i="47"/>
  <c r="A32" i="47"/>
  <c r="A33" i="47"/>
  <c r="A34" i="47"/>
  <c r="A35" i="47"/>
  <c r="A36" i="47"/>
  <c r="A37" i="47"/>
  <c r="A38" i="47"/>
  <c r="A39" i="47"/>
  <c r="A40" i="47"/>
  <c r="A41" i="47"/>
  <c r="A221" i="43"/>
  <c r="A8" i="34"/>
  <c r="A280" i="34"/>
  <c r="A187" i="34"/>
  <c r="A9" i="34"/>
  <c r="A125" i="34"/>
  <c r="A250" i="34"/>
  <c r="A40" i="2"/>
  <c r="A33" i="34"/>
  <c r="A162" i="34"/>
  <c r="A31" i="7"/>
  <c r="E31" i="7"/>
  <c r="E3" i="61"/>
  <c r="E4" i="61"/>
  <c r="E5" i="61"/>
  <c r="E6" i="61"/>
  <c r="E7" i="61"/>
  <c r="E8" i="61"/>
  <c r="E9" i="61"/>
  <c r="E10" i="61"/>
  <c r="E11" i="61"/>
  <c r="E12" i="61"/>
  <c r="E13" i="61"/>
  <c r="E14" i="61"/>
  <c r="E15" i="61"/>
  <c r="E16" i="61"/>
  <c r="E17" i="61"/>
  <c r="E18" i="61"/>
  <c r="E19" i="61"/>
  <c r="E20" i="61"/>
  <c r="E21" i="61"/>
  <c r="E22" i="61"/>
  <c r="E23" i="61"/>
  <c r="E24" i="61"/>
  <c r="E25" i="61"/>
  <c r="E26" i="61"/>
  <c r="E27" i="61"/>
  <c r="E28" i="61"/>
  <c r="E29" i="61"/>
  <c r="E30" i="61"/>
  <c r="E31" i="61"/>
  <c r="E32" i="61"/>
  <c r="E33" i="61"/>
  <c r="E34" i="61"/>
  <c r="E35" i="61"/>
  <c r="E36" i="61"/>
  <c r="E37" i="61"/>
  <c r="E38" i="61"/>
  <c r="E39" i="61"/>
  <c r="E40" i="61"/>
  <c r="E41" i="61"/>
  <c r="E42" i="61"/>
  <c r="E43" i="61"/>
  <c r="E44" i="61"/>
  <c r="E45" i="61"/>
  <c r="E46" i="61"/>
  <c r="E47" i="61"/>
  <c r="E48" i="61"/>
  <c r="E49" i="61"/>
  <c r="E50" i="61"/>
  <c r="E51" i="61"/>
  <c r="E52" i="61"/>
  <c r="E53" i="61"/>
  <c r="E54" i="61"/>
  <c r="E55" i="61"/>
  <c r="E56" i="61"/>
  <c r="E57" i="61"/>
  <c r="E58" i="61"/>
  <c r="E59" i="61"/>
  <c r="E60" i="61"/>
  <c r="A5" i="61"/>
  <c r="A238" i="34"/>
  <c r="A219" i="42"/>
  <c r="A12" i="42"/>
  <c r="E6" i="56"/>
  <c r="E8" i="56"/>
  <c r="E5" i="56"/>
  <c r="E3" i="56"/>
  <c r="E7" i="56"/>
  <c r="E10" i="56"/>
  <c r="E4" i="56"/>
  <c r="E9" i="56"/>
  <c r="E11" i="56"/>
  <c r="E12" i="56"/>
  <c r="E13" i="56"/>
  <c r="E14" i="56"/>
  <c r="E15" i="56"/>
  <c r="E16" i="56"/>
  <c r="E17" i="56"/>
  <c r="E18" i="56"/>
  <c r="E19" i="56"/>
  <c r="E20" i="56"/>
  <c r="E21" i="56"/>
  <c r="E22" i="56"/>
  <c r="E23" i="56"/>
  <c r="E24" i="56"/>
  <c r="E25" i="56"/>
  <c r="E26" i="56"/>
  <c r="E27" i="56"/>
  <c r="E28" i="56"/>
  <c r="E29" i="56"/>
  <c r="E30" i="56"/>
  <c r="E31" i="56"/>
  <c r="E32" i="56"/>
  <c r="E33" i="56"/>
  <c r="E34" i="56"/>
  <c r="E35" i="56"/>
  <c r="E36" i="56"/>
  <c r="E37" i="56"/>
  <c r="E38" i="56"/>
  <c r="E39" i="56"/>
  <c r="E40" i="56"/>
  <c r="E41" i="56"/>
  <c r="E42" i="56"/>
  <c r="E43" i="56"/>
  <c r="E44" i="56"/>
  <c r="E45" i="56"/>
  <c r="E46" i="56"/>
  <c r="E47" i="56"/>
  <c r="E48" i="56"/>
  <c r="E49" i="56"/>
  <c r="E50" i="56"/>
  <c r="E51" i="56"/>
  <c r="E52" i="56"/>
  <c r="E53" i="56"/>
  <c r="E54" i="56"/>
  <c r="E55" i="56"/>
  <c r="E56" i="56"/>
  <c r="E57" i="56"/>
  <c r="E58" i="56"/>
  <c r="E59" i="56"/>
  <c r="E60" i="56"/>
  <c r="D6" i="52"/>
  <c r="D4" i="52"/>
  <c r="D3" i="52"/>
  <c r="D7" i="52"/>
  <c r="D5" i="52"/>
  <c r="D8" i="52"/>
  <c r="D9" i="52"/>
  <c r="D10" i="52"/>
  <c r="D11" i="52"/>
  <c r="D12" i="52"/>
  <c r="D13" i="52"/>
  <c r="D14" i="52"/>
  <c r="D15" i="52"/>
  <c r="D16" i="52"/>
  <c r="D17" i="52"/>
  <c r="D18" i="52"/>
  <c r="D19" i="52"/>
  <c r="D20" i="52"/>
  <c r="D21" i="52"/>
  <c r="D22" i="52"/>
  <c r="D23" i="52"/>
  <c r="D24" i="52"/>
  <c r="D25" i="52"/>
  <c r="D26" i="52"/>
  <c r="D27" i="52"/>
  <c r="D28" i="52"/>
  <c r="D29" i="52"/>
  <c r="D30" i="52"/>
  <c r="D31" i="52"/>
  <c r="D32" i="52"/>
  <c r="D33" i="52"/>
  <c r="D34" i="52"/>
  <c r="D35" i="52"/>
  <c r="D36" i="52"/>
  <c r="D37" i="52"/>
  <c r="D38" i="52"/>
  <c r="D39" i="52"/>
  <c r="D40" i="52"/>
  <c r="D41" i="52"/>
  <c r="D42" i="52"/>
  <c r="D43" i="52"/>
  <c r="D44" i="52"/>
  <c r="D45" i="52"/>
  <c r="D46" i="52"/>
  <c r="D47" i="52"/>
  <c r="D48" i="52"/>
  <c r="D49" i="52"/>
  <c r="D50" i="52"/>
  <c r="D51" i="52"/>
  <c r="D52" i="52"/>
  <c r="D53" i="52"/>
  <c r="D54" i="52"/>
  <c r="D55" i="52"/>
  <c r="D56" i="52"/>
  <c r="D57" i="52"/>
  <c r="D58" i="52"/>
  <c r="D59" i="52"/>
  <c r="D60" i="52"/>
  <c r="E6" i="49"/>
  <c r="E9" i="49"/>
  <c r="E5" i="49"/>
  <c r="E12" i="49"/>
  <c r="E11" i="49"/>
  <c r="E8" i="49"/>
  <c r="E60" i="49"/>
  <c r="E10" i="49"/>
  <c r="E58" i="49"/>
  <c r="E55" i="49"/>
  <c r="E56" i="49"/>
  <c r="E54" i="49"/>
  <c r="E7" i="49"/>
  <c r="E57" i="49"/>
  <c r="E59" i="49"/>
  <c r="A213" i="38"/>
  <c r="A218" i="42"/>
  <c r="E5" i="38" l="1"/>
  <c r="E135" i="38"/>
  <c r="A60" i="34"/>
  <c r="E8" i="8" l="1"/>
  <c r="E9" i="8"/>
  <c r="E10" i="8"/>
  <c r="E11" i="8"/>
  <c r="E12" i="8"/>
  <c r="E13" i="8"/>
  <c r="E14" i="8"/>
  <c r="E15" i="8"/>
  <c r="E16" i="8"/>
  <c r="E17" i="8"/>
  <c r="E18" i="8"/>
  <c r="E19" i="8"/>
  <c r="E20" i="8"/>
  <c r="E22" i="8"/>
  <c r="E23" i="8"/>
  <c r="E24" i="8"/>
  <c r="E25" i="8"/>
  <c r="E26" i="8"/>
  <c r="E27" i="8"/>
  <c r="E29" i="8"/>
  <c r="E31" i="8"/>
  <c r="E32" i="8"/>
  <c r="E33" i="8"/>
  <c r="E34" i="8"/>
  <c r="E35" i="8"/>
  <c r="E36" i="8"/>
  <c r="E37" i="8"/>
  <c r="E38" i="8"/>
  <c r="E40" i="8"/>
  <c r="E41" i="8"/>
  <c r="E42" i="8"/>
  <c r="E43" i="8"/>
  <c r="E45" i="8"/>
  <c r="E46" i="8"/>
  <c r="E47" i="8"/>
  <c r="E48" i="8"/>
  <c r="E49" i="8"/>
  <c r="E50" i="8"/>
  <c r="E54" i="8"/>
  <c r="E51" i="8"/>
  <c r="E52" i="8"/>
  <c r="E39" i="8"/>
  <c r="E44" i="8"/>
  <c r="E4" i="8"/>
  <c r="E6" i="8"/>
  <c r="E7" i="8"/>
  <c r="E7" i="7"/>
  <c r="E8" i="7"/>
  <c r="E10" i="7"/>
  <c r="E11" i="7"/>
  <c r="E12" i="7"/>
  <c r="E13" i="7"/>
  <c r="E14" i="7"/>
  <c r="E15" i="7"/>
  <c r="E16" i="7"/>
  <c r="E17" i="7"/>
  <c r="E18" i="7"/>
  <c r="E20" i="7"/>
  <c r="E21" i="7"/>
  <c r="E22" i="7"/>
  <c r="E24" i="7"/>
  <c r="E26" i="7"/>
  <c r="E27" i="7"/>
  <c r="E28" i="7"/>
  <c r="E68" i="7"/>
  <c r="E29" i="7"/>
  <c r="E30" i="7"/>
  <c r="E32" i="7"/>
  <c r="E33" i="7"/>
  <c r="E34" i="7"/>
  <c r="E35" i="7"/>
  <c r="E36" i="7"/>
  <c r="E38" i="7"/>
  <c r="E39" i="7"/>
  <c r="E40" i="7"/>
  <c r="E41" i="7"/>
  <c r="E42" i="7"/>
  <c r="E44" i="7"/>
  <c r="E69" i="7"/>
  <c r="E45" i="7"/>
  <c r="E48" i="7"/>
  <c r="E49" i="7"/>
  <c r="E51" i="7"/>
  <c r="E52" i="7"/>
  <c r="E55" i="7"/>
  <c r="E57" i="7"/>
  <c r="E59" i="7"/>
  <c r="E61" i="7"/>
  <c r="E62" i="7"/>
  <c r="E63" i="7"/>
  <c r="E65" i="7"/>
  <c r="E71" i="7"/>
  <c r="E73" i="7"/>
  <c r="E5" i="7"/>
  <c r="E74" i="7"/>
  <c r="E25" i="7"/>
  <c r="E77" i="7"/>
  <c r="E78" i="7"/>
  <c r="E66" i="7"/>
  <c r="E79" i="7"/>
  <c r="E80" i="7"/>
  <c r="E9" i="7"/>
  <c r="E81" i="7"/>
  <c r="E85" i="7"/>
  <c r="E86" i="7"/>
  <c r="E87" i="7"/>
  <c r="E88" i="7"/>
  <c r="E43" i="7"/>
  <c r="E91" i="7"/>
  <c r="E93" i="7"/>
  <c r="E94" i="7"/>
  <c r="E95" i="7"/>
  <c r="E96" i="7"/>
  <c r="E46" i="7"/>
  <c r="E47" i="7"/>
  <c r="E99" i="7"/>
  <c r="E97" i="7"/>
  <c r="E100" i="7"/>
  <c r="E98" i="7"/>
  <c r="E102" i="7"/>
  <c r="E103" i="7"/>
  <c r="E105" i="7"/>
  <c r="E67" i="7"/>
  <c r="E50" i="7"/>
  <c r="E23" i="7"/>
  <c r="E107" i="7"/>
  <c r="E108" i="7"/>
  <c r="E53" i="7"/>
  <c r="E54" i="7"/>
  <c r="E37" i="7"/>
  <c r="E109" i="7"/>
  <c r="E56" i="7"/>
  <c r="E110" i="7"/>
  <c r="E111" i="7"/>
  <c r="E113" i="7"/>
  <c r="E114" i="7"/>
  <c r="E115" i="7"/>
  <c r="E116" i="7"/>
  <c r="E64" i="7"/>
  <c r="E117" i="7"/>
  <c r="E58" i="7"/>
  <c r="E119" i="7"/>
  <c r="E121" i="7"/>
  <c r="E122" i="7"/>
  <c r="E123" i="7"/>
  <c r="E124" i="7"/>
  <c r="E104" i="7"/>
  <c r="E70" i="7"/>
  <c r="E72" i="7"/>
  <c r="E75" i="7"/>
  <c r="E83" i="7"/>
  <c r="E84" i="7"/>
  <c r="E90" i="7"/>
  <c r="E92" i="7"/>
  <c r="E106" i="7"/>
  <c r="E120" i="7"/>
  <c r="E82" i="7"/>
  <c r="E118" i="7"/>
  <c r="E76" i="7"/>
  <c r="E101" i="7"/>
  <c r="E112" i="7"/>
  <c r="E89" i="7"/>
  <c r="E4" i="7"/>
  <c r="E19" i="7"/>
  <c r="E60" i="7"/>
  <c r="E93" i="38"/>
  <c r="E94" i="38"/>
  <c r="E95" i="38"/>
  <c r="E96" i="38"/>
  <c r="E98" i="38"/>
  <c r="E99" i="38"/>
  <c r="E101" i="38"/>
  <c r="E102" i="38"/>
  <c r="E103" i="38"/>
  <c r="E106" i="38"/>
  <c r="E107" i="38"/>
  <c r="E129" i="38"/>
  <c r="E108" i="38"/>
  <c r="E110" i="38"/>
  <c r="E113" i="38"/>
  <c r="E114" i="38"/>
  <c r="E115" i="38"/>
  <c r="E116" i="38"/>
  <c r="E117" i="38"/>
  <c r="E118" i="38"/>
  <c r="E119" i="38"/>
  <c r="E130" i="38"/>
  <c r="E47" i="38"/>
  <c r="E120" i="38"/>
  <c r="E131" i="38"/>
  <c r="E133" i="38"/>
  <c r="E134" i="38"/>
  <c r="E136" i="38"/>
  <c r="E137" i="38"/>
  <c r="E138" i="38"/>
  <c r="E139" i="38"/>
  <c r="E140" i="38"/>
  <c r="E25" i="38"/>
  <c r="E40" i="38"/>
  <c r="E51" i="38"/>
  <c r="E142" i="38"/>
  <c r="E97" i="38"/>
  <c r="E141" i="38"/>
  <c r="E13" i="38"/>
  <c r="E149" i="38"/>
  <c r="E150" i="38"/>
  <c r="E154" i="38"/>
  <c r="E155" i="38"/>
  <c r="E157" i="38"/>
  <c r="E122" i="38"/>
  <c r="E158" i="38"/>
  <c r="E160" i="38"/>
  <c r="E55" i="38"/>
  <c r="E161" i="38"/>
  <c r="E43" i="38"/>
  <c r="E164" i="38"/>
  <c r="E167" i="38"/>
  <c r="E168" i="38"/>
  <c r="E46" i="38"/>
  <c r="E171" i="38"/>
  <c r="E72" i="38"/>
  <c r="E30" i="38"/>
  <c r="E31" i="38"/>
  <c r="E176" i="38"/>
  <c r="E104" i="38"/>
  <c r="E32" i="38"/>
  <c r="E178" i="38"/>
  <c r="E105" i="38"/>
  <c r="E179" i="38"/>
  <c r="E35" i="38"/>
  <c r="E73" i="38"/>
  <c r="E180" i="38"/>
  <c r="E181" i="38"/>
  <c r="E183" i="38"/>
  <c r="E184" i="38"/>
  <c r="E186" i="38"/>
  <c r="E187" i="38"/>
  <c r="E58" i="38"/>
  <c r="E188" i="38"/>
  <c r="E190" i="38"/>
  <c r="E191" i="38"/>
  <c r="E48" i="38"/>
  <c r="E59" i="38"/>
  <c r="E194" i="38"/>
  <c r="E195" i="38"/>
  <c r="E200" i="38"/>
  <c r="E201" i="38"/>
  <c r="E202" i="38"/>
  <c r="E203" i="38"/>
  <c r="E205" i="38"/>
  <c r="E111" i="38"/>
  <c r="E17" i="38"/>
  <c r="E84" i="38"/>
  <c r="E112" i="38"/>
  <c r="E206" i="38"/>
  <c r="E207" i="38"/>
  <c r="E52" i="38"/>
  <c r="E209" i="38"/>
  <c r="E100" i="38"/>
  <c r="E53" i="38"/>
  <c r="E127" i="38"/>
  <c r="E128" i="38"/>
  <c r="E132" i="38"/>
  <c r="E143" i="38"/>
  <c r="E144" i="38"/>
  <c r="E145" i="38"/>
  <c r="E146" i="38"/>
  <c r="E147" i="38"/>
  <c r="E148" i="38"/>
  <c r="E152" i="38"/>
  <c r="E156" i="38"/>
  <c r="E159" i="38"/>
  <c r="E162" i="38"/>
  <c r="E163" i="38"/>
  <c r="E165" i="38"/>
  <c r="E166" i="38"/>
  <c r="E169" i="38"/>
  <c r="E71" i="38"/>
  <c r="E172" i="38"/>
  <c r="E173" i="38"/>
  <c r="E174" i="38"/>
  <c r="E175" i="38"/>
  <c r="E182" i="38"/>
  <c r="E185" i="38"/>
  <c r="E189" i="38"/>
  <c r="E192" i="38"/>
  <c r="E196" i="38"/>
  <c r="E197" i="38"/>
  <c r="E199" i="38"/>
  <c r="E208" i="38"/>
  <c r="E210" i="38"/>
  <c r="E153" i="38"/>
  <c r="E36" i="38"/>
  <c r="E79" i="38"/>
  <c r="E151" i="38"/>
  <c r="E170" i="38"/>
  <c r="E177" i="38"/>
  <c r="E193" i="38"/>
  <c r="E92" i="38"/>
  <c r="E89" i="38"/>
  <c r="E90" i="38"/>
  <c r="E91" i="38"/>
  <c r="E88" i="38"/>
  <c r="E87" i="38"/>
  <c r="E86" i="38"/>
  <c r="E126" i="38"/>
  <c r="E42" i="38"/>
  <c r="E44" i="38"/>
  <c r="E45" i="38"/>
  <c r="E49" i="38"/>
  <c r="E212" i="38"/>
  <c r="E50" i="38"/>
  <c r="E54" i="38"/>
  <c r="E56" i="38"/>
  <c r="E57" i="38"/>
  <c r="E60" i="38"/>
  <c r="E61" i="38"/>
  <c r="E62" i="38"/>
  <c r="E63" i="38"/>
  <c r="E64" i="38"/>
  <c r="E65" i="38"/>
  <c r="E66" i="38"/>
  <c r="E67" i="38"/>
  <c r="E68" i="38"/>
  <c r="E69" i="38"/>
  <c r="E70" i="38"/>
  <c r="E74" i="38"/>
  <c r="E75" i="38"/>
  <c r="E76" i="38"/>
  <c r="E77" i="38"/>
  <c r="E78" i="38"/>
  <c r="E80" i="38"/>
  <c r="E81" i="38"/>
  <c r="E82" i="38"/>
  <c r="E83" i="38"/>
  <c r="E85" i="38"/>
  <c r="E41" i="38"/>
  <c r="E33" i="38"/>
  <c r="E34" i="38"/>
  <c r="E37" i="38"/>
  <c r="E38" i="38"/>
  <c r="E39" i="38"/>
  <c r="E125" i="38"/>
  <c r="E124" i="38"/>
  <c r="E28" i="38"/>
  <c r="E29" i="38"/>
  <c r="E26" i="38"/>
  <c r="E27" i="38"/>
  <c r="E22" i="38"/>
  <c r="E23" i="38"/>
  <c r="E24" i="38"/>
  <c r="E211" i="38"/>
  <c r="E19" i="38"/>
  <c r="E20" i="38"/>
  <c r="E123" i="38"/>
  <c r="E21" i="38"/>
  <c r="E16" i="38"/>
  <c r="E18" i="38"/>
  <c r="E15" i="38"/>
  <c r="E11" i="38"/>
  <c r="E12" i="38"/>
  <c r="E14" i="38"/>
  <c r="E10" i="38"/>
  <c r="E6" i="38"/>
  <c r="E7" i="38"/>
  <c r="E8" i="38"/>
  <c r="E9" i="38"/>
  <c r="A57" i="49"/>
  <c r="A5" i="45"/>
  <c r="A43" i="43"/>
  <c r="A212" i="43"/>
  <c r="A230" i="34"/>
  <c r="A137" i="6"/>
  <c r="A122" i="6"/>
  <c r="A60" i="6"/>
  <c r="A29" i="41"/>
  <c r="A190" i="43"/>
  <c r="A89" i="7"/>
  <c r="A54" i="6"/>
  <c r="A51" i="42"/>
  <c r="A176" i="43"/>
  <c r="A59" i="49"/>
  <c r="A6" i="49"/>
  <c r="A9" i="49"/>
  <c r="A5" i="49"/>
  <c r="A12" i="49"/>
  <c r="A11" i="49"/>
  <c r="A8" i="49"/>
  <c r="A60" i="49"/>
  <c r="A10" i="49"/>
  <c r="A58" i="49"/>
  <c r="A55" i="49"/>
  <c r="A56" i="49"/>
  <c r="A54" i="49"/>
  <c r="A7" i="49"/>
  <c r="A52" i="49"/>
  <c r="A13" i="49"/>
  <c r="A14" i="49"/>
  <c r="A15" i="49"/>
  <c r="A16" i="49"/>
  <c r="A17" i="49"/>
  <c r="A18" i="49"/>
  <c r="A19" i="49"/>
  <c r="A20" i="49"/>
  <c r="A21" i="49"/>
  <c r="A22" i="49"/>
  <c r="A23" i="49"/>
  <c r="A24" i="49"/>
  <c r="A25" i="49"/>
  <c r="A26" i="49"/>
  <c r="A27" i="49"/>
  <c r="A28" i="49"/>
  <c r="A29" i="49"/>
  <c r="A30" i="49"/>
  <c r="A31" i="49"/>
  <c r="A32" i="49"/>
  <c r="A33" i="49"/>
  <c r="A34" i="49"/>
  <c r="A35" i="49"/>
  <c r="A36" i="49"/>
  <c r="A37" i="49"/>
  <c r="A38" i="49"/>
  <c r="A39" i="49"/>
  <c r="A40" i="49"/>
  <c r="A41" i="49"/>
  <c r="A42" i="49"/>
  <c r="A43" i="49"/>
  <c r="A44" i="49"/>
  <c r="A45" i="49"/>
  <c r="A46" i="49"/>
  <c r="A47" i="49"/>
  <c r="A48" i="49"/>
  <c r="A49" i="49"/>
  <c r="A50" i="49"/>
  <c r="A39" i="8"/>
  <c r="A143" i="6"/>
  <c r="A49" i="3"/>
  <c r="A244" i="34"/>
  <c r="A111" i="7"/>
  <c r="A121" i="6"/>
  <c r="A40" i="4"/>
  <c r="A109" i="38"/>
  <c r="A31" i="45"/>
  <c r="A24" i="45"/>
  <c r="A88" i="6"/>
  <c r="A112" i="7"/>
  <c r="A125" i="43"/>
  <c r="A85" i="41"/>
  <c r="A4" i="61"/>
  <c r="A101" i="7"/>
  <c r="A177" i="38"/>
  <c r="A193" i="38"/>
  <c r="A5" i="38"/>
  <c r="A135" i="38"/>
  <c r="A175" i="43"/>
  <c r="A170" i="38"/>
  <c r="A38" i="43"/>
  <c r="A167" i="42"/>
  <c r="A151" i="38"/>
  <c r="A79" i="34"/>
  <c r="A44" i="2"/>
  <c r="A269" i="34"/>
  <c r="A147" i="41"/>
  <c r="A9" i="56"/>
  <c r="A20" i="54"/>
  <c r="A218" i="43"/>
  <c r="A211" i="43"/>
  <c r="A34" i="4"/>
  <c r="A45" i="41"/>
  <c r="A137" i="42"/>
  <c r="A75" i="42"/>
  <c r="A152" i="42"/>
  <c r="A72" i="42"/>
  <c r="A67" i="42"/>
  <c r="A197" i="42"/>
  <c r="A76" i="42"/>
  <c r="A201" i="42"/>
  <c r="A231" i="34"/>
  <c r="A76" i="7"/>
  <c r="A174" i="43"/>
  <c r="A52" i="41"/>
  <c r="A82" i="41"/>
  <c r="A26" i="41"/>
  <c r="A16" i="41"/>
  <c r="A25" i="41"/>
  <c r="A48" i="41"/>
  <c r="A11" i="41"/>
  <c r="A101" i="41"/>
  <c r="A116" i="43"/>
  <c r="A79" i="38"/>
  <c r="A259" i="34"/>
  <c r="A229" i="34"/>
  <c r="A107" i="34"/>
  <c r="A34" i="34"/>
  <c r="A257" i="34"/>
  <c r="A144" i="34"/>
  <c r="A6" i="56"/>
  <c r="A8" i="56"/>
  <c r="A5" i="56"/>
  <c r="A3" i="56"/>
  <c r="A7" i="56"/>
  <c r="A10" i="56"/>
  <c r="A4" i="56"/>
  <c r="A11" i="56"/>
  <c r="A12" i="56"/>
  <c r="A13" i="56"/>
  <c r="A14" i="56"/>
  <c r="A15" i="56"/>
  <c r="A16" i="56"/>
  <c r="A17" i="56"/>
  <c r="A18" i="56"/>
  <c r="A19" i="56"/>
  <c r="A20" i="56"/>
  <c r="A21" i="56"/>
  <c r="A22" i="56"/>
  <c r="A23" i="56"/>
  <c r="A24" i="56"/>
  <c r="A25" i="56"/>
  <c r="A26" i="56"/>
  <c r="A27" i="56"/>
  <c r="A28" i="56"/>
  <c r="A29" i="56"/>
  <c r="A30" i="56"/>
  <c r="A31" i="56"/>
  <c r="A32" i="56"/>
  <c r="A33" i="56"/>
  <c r="A34" i="56"/>
  <c r="A35" i="56"/>
  <c r="A36" i="56"/>
  <c r="A37" i="56"/>
  <c r="A38" i="56"/>
  <c r="A39" i="56"/>
  <c r="A40" i="56"/>
  <c r="A41" i="56"/>
  <c r="A42" i="56"/>
  <c r="A43" i="56"/>
  <c r="A44" i="56"/>
  <c r="A45" i="56"/>
  <c r="A46" i="56"/>
  <c r="A47" i="56"/>
  <c r="A48" i="56"/>
  <c r="A49" i="56"/>
  <c r="A50" i="56"/>
  <c r="A51" i="56"/>
  <c r="A52" i="56"/>
  <c r="A53" i="56"/>
  <c r="A54" i="56"/>
  <c r="A55" i="56"/>
  <c r="A56" i="56"/>
  <c r="A57" i="56"/>
  <c r="A58" i="56"/>
  <c r="A59" i="56"/>
  <c r="A60" i="56"/>
  <c r="A124" i="41"/>
  <c r="A299" i="34"/>
  <c r="A15" i="2"/>
  <c r="A23" i="42"/>
  <c r="A134" i="42"/>
  <c r="A192" i="42"/>
  <c r="A177" i="42"/>
  <c r="A164" i="6"/>
  <c r="A80" i="6"/>
  <c r="A136" i="6"/>
  <c r="A155" i="6"/>
  <c r="A237" i="34"/>
  <c r="A84" i="41"/>
  <c r="A124" i="43"/>
  <c r="A111" i="43"/>
  <c r="A4" i="54"/>
  <c r="A36" i="38"/>
  <c r="A27" i="6"/>
  <c r="A10" i="3"/>
  <c r="A91" i="42"/>
  <c r="A179" i="43"/>
  <c r="A185" i="43"/>
  <c r="A76" i="6"/>
  <c r="A153" i="38"/>
  <c r="A157" i="6"/>
  <c r="A118" i="7"/>
  <c r="A4" i="7"/>
  <c r="A19" i="7"/>
  <c r="A60" i="7"/>
  <c r="A53" i="8"/>
  <c r="A68" i="6"/>
  <c r="A82" i="7"/>
  <c r="A91" i="34"/>
  <c r="A338" i="34"/>
  <c r="A228" i="34"/>
  <c r="A128" i="34"/>
  <c r="A64" i="34"/>
  <c r="A23" i="43"/>
  <c r="A29" i="2"/>
  <c r="A208" i="38"/>
  <c r="A29" i="45"/>
  <c r="A153" i="6"/>
  <c r="A58" i="43" l="1"/>
  <c r="A53" i="4"/>
  <c r="A43" i="4"/>
  <c r="A64" i="4"/>
  <c r="A48" i="4"/>
  <c r="A20" i="4"/>
  <c r="A63" i="4"/>
  <c r="A51" i="4"/>
  <c r="A44" i="4"/>
  <c r="A28" i="2"/>
  <c r="A131" i="43"/>
  <c r="A8" i="3"/>
  <c r="A58" i="3"/>
  <c r="A37" i="3"/>
  <c r="A183" i="43"/>
  <c r="A176" i="42"/>
  <c r="A315" i="34"/>
  <c r="A173" i="6"/>
  <c r="A28" i="45"/>
  <c r="A3" i="45"/>
  <c r="A4" i="45"/>
  <c r="A30" i="45"/>
  <c r="A27" i="45"/>
  <c r="A34" i="45"/>
  <c r="A25" i="45"/>
  <c r="A22" i="45"/>
  <c r="A32" i="45"/>
  <c r="A33" i="45"/>
  <c r="A26" i="45"/>
  <c r="A23" i="45"/>
  <c r="A7" i="45"/>
  <c r="A8" i="45"/>
  <c r="A9" i="45"/>
  <c r="A10" i="45"/>
  <c r="A11" i="45"/>
  <c r="A12" i="45"/>
  <c r="A13" i="45"/>
  <c r="A14" i="45"/>
  <c r="A15" i="45"/>
  <c r="A16" i="45"/>
  <c r="A17" i="45"/>
  <c r="A18" i="45"/>
  <c r="A19" i="45"/>
  <c r="A20" i="45"/>
  <c r="A21" i="45"/>
  <c r="A18" i="54"/>
  <c r="A104" i="7"/>
  <c r="A113" i="6"/>
  <c r="A31" i="6"/>
  <c r="A161" i="34"/>
  <c r="A7" i="3"/>
  <c r="A13" i="41"/>
  <c r="A335" i="34"/>
  <c r="A218" i="6"/>
  <c r="A167" i="6"/>
  <c r="A128" i="6"/>
  <c r="A74" i="6"/>
  <c r="A35" i="3"/>
  <c r="A65" i="41"/>
  <c r="A93" i="43"/>
  <c r="A150" i="38" l="1"/>
  <c r="A73" i="34"/>
  <c r="A39" i="42"/>
  <c r="A71" i="41"/>
  <c r="A96" i="43"/>
  <c r="A120" i="6"/>
  <c r="A78" i="43"/>
  <c r="A116" i="7" l="1"/>
  <c r="A152" i="6"/>
  <c r="A130" i="43"/>
  <c r="A48" i="2"/>
  <c r="A197" i="43"/>
  <c r="A167" i="43" l="1"/>
  <c r="A84" i="43"/>
  <c r="A3" i="3"/>
  <c r="A144" i="41"/>
  <c r="A182" i="43"/>
  <c r="A149" i="6" l="1"/>
  <c r="A74" i="7" l="1"/>
  <c r="A111" i="38"/>
  <c r="A346" i="34"/>
  <c r="A90" i="42"/>
  <c r="A31" i="8"/>
  <c r="A48" i="38"/>
  <c r="A41" i="3"/>
  <c r="A23" i="3"/>
  <c r="A59" i="42"/>
  <c r="A20" i="3"/>
  <c r="A171" i="43"/>
  <c r="A21" i="3"/>
  <c r="A3" i="52"/>
  <c r="A168" i="38"/>
  <c r="A101" i="6"/>
  <c r="A59" i="38"/>
  <c r="A107" i="7"/>
  <c r="A340" i="34"/>
  <c r="A70" i="41"/>
  <c r="A130" i="6"/>
  <c r="A132" i="6"/>
  <c r="A142" i="6"/>
  <c r="A174" i="42"/>
  <c r="A181" i="43"/>
  <c r="A57" i="43"/>
  <c r="A9" i="43"/>
  <c r="A225" i="34"/>
  <c r="A216" i="42"/>
  <c r="A37" i="41"/>
  <c r="A85" i="7"/>
  <c r="A3" i="63"/>
  <c r="A4" i="63"/>
  <c r="A5" i="63"/>
  <c r="A6" i="63"/>
  <c r="A7" i="63"/>
  <c r="A8" i="63"/>
  <c r="A9" i="63"/>
  <c r="A10" i="63"/>
  <c r="A11" i="63"/>
  <c r="A12" i="63"/>
  <c r="A13" i="63"/>
  <c r="A14" i="63"/>
  <c r="A15" i="63"/>
  <c r="A16" i="63"/>
  <c r="A17" i="63"/>
  <c r="A18" i="63"/>
  <c r="A19" i="63"/>
  <c r="A20" i="63"/>
  <c r="A21" i="63"/>
  <c r="A22" i="63"/>
  <c r="A23" i="63"/>
  <c r="A24" i="63"/>
  <c r="A25" i="63"/>
  <c r="A26" i="63"/>
  <c r="A27" i="63"/>
  <c r="A28" i="63"/>
  <c r="A29" i="63"/>
  <c r="A30" i="63"/>
  <c r="A31" i="63"/>
  <c r="A32" i="63"/>
  <c r="A33" i="63"/>
  <c r="A34" i="63"/>
  <c r="A35" i="63"/>
  <c r="A36" i="63"/>
  <c r="A37" i="63"/>
  <c r="A38" i="63"/>
  <c r="A39" i="63"/>
  <c r="A40" i="63"/>
  <c r="A41" i="63"/>
  <c r="A42" i="63"/>
  <c r="A43" i="63"/>
  <c r="A44" i="63"/>
  <c r="A45" i="63"/>
  <c r="A46" i="63"/>
  <c r="A47" i="63"/>
  <c r="A48" i="63"/>
  <c r="A49" i="63"/>
  <c r="A50" i="63"/>
  <c r="A51" i="63"/>
  <c r="A52" i="63"/>
  <c r="A53" i="63"/>
  <c r="A54" i="63"/>
  <c r="A55" i="63"/>
  <c r="A56" i="63"/>
  <c r="A57" i="63"/>
  <c r="A58" i="63"/>
  <c r="A59" i="63"/>
  <c r="A60" i="63"/>
  <c r="A42" i="3"/>
  <c r="A73" i="6"/>
  <c r="A52" i="2"/>
  <c r="A191" i="42" l="1"/>
  <c r="A157" i="42"/>
  <c r="A175" i="42"/>
  <c r="A33" i="42"/>
  <c r="A119" i="42"/>
  <c r="A117" i="42"/>
  <c r="A151" i="6"/>
  <c r="A203" i="34"/>
  <c r="A23" i="2"/>
  <c r="A52" i="3"/>
  <c r="A32" i="43"/>
  <c r="A43" i="7"/>
  <c r="A44" i="42"/>
  <c r="A62" i="42"/>
  <c r="A215" i="42"/>
  <c r="A62" i="43"/>
  <c r="A50" i="3"/>
  <c r="A175" i="6"/>
  <c r="A101" i="43"/>
  <c r="A15" i="3"/>
  <c r="A47" i="3"/>
  <c r="A191" i="34"/>
  <c r="A297" i="34"/>
  <c r="A197" i="6"/>
  <c r="A106" i="34"/>
  <c r="A31" i="41"/>
  <c r="A154" i="38" l="1"/>
  <c r="A190" i="34"/>
  <c r="A31" i="43"/>
  <c r="A39" i="41"/>
  <c r="A176" i="34"/>
  <c r="A77" i="42"/>
  <c r="A50" i="8"/>
  <c r="A164" i="34"/>
  <c r="A6" i="2"/>
  <c r="A56" i="3"/>
  <c r="A64" i="41"/>
  <c r="A119" i="43"/>
  <c r="A29" i="3"/>
  <c r="A7" i="52"/>
  <c r="A181" i="38"/>
  <c r="A111" i="34"/>
  <c r="A158" i="38"/>
  <c r="A29" i="6"/>
  <c r="A202" i="34"/>
  <c r="A70" i="42"/>
  <c r="A25" i="3"/>
  <c r="A78" i="41"/>
  <c r="A29" i="4" l="1"/>
  <c r="A99" i="42"/>
  <c r="A81" i="41"/>
  <c r="A226" i="6"/>
  <c r="A96" i="38"/>
  <c r="A339" i="34"/>
  <c r="A142" i="42"/>
  <c r="A145" i="43"/>
  <c r="A32" i="2"/>
  <c r="A3" i="6"/>
  <c r="A28" i="3"/>
  <c r="A22" i="6"/>
  <c r="A71" i="38"/>
  <c r="A3" i="59"/>
  <c r="A155" i="34"/>
  <c r="A329" i="34"/>
  <c r="A216" i="6"/>
  <c r="A316" i="34"/>
  <c r="A93" i="41"/>
  <c r="A114" i="38"/>
  <c r="A230" i="42"/>
  <c r="A30" i="2"/>
  <c r="A41" i="6"/>
  <c r="A206" i="38"/>
  <c r="A108" i="38"/>
  <c r="A276" i="34"/>
  <c r="A3" i="61" l="1"/>
  <c r="A320" i="34" l="1"/>
  <c r="A83" i="7"/>
  <c r="A182" i="38"/>
  <c r="A203" i="42"/>
  <c r="A92" i="41"/>
  <c r="A40" i="43"/>
  <c r="A6" i="61"/>
  <c r="A7" i="61"/>
  <c r="A8" i="61"/>
  <c r="A9" i="61"/>
  <c r="A10" i="61"/>
  <c r="A11" i="61"/>
  <c r="A12" i="61"/>
  <c r="A13" i="61"/>
  <c r="A14" i="61"/>
  <c r="A15" i="61"/>
  <c r="A16" i="61"/>
  <c r="A17" i="61"/>
  <c r="A18" i="61"/>
  <c r="A19" i="61"/>
  <c r="A20" i="61"/>
  <c r="A21" i="61"/>
  <c r="A22" i="61"/>
  <c r="A23" i="61"/>
  <c r="A24" i="61"/>
  <c r="A25" i="61"/>
  <c r="A26" i="61"/>
  <c r="A27" i="61"/>
  <c r="A28" i="61"/>
  <c r="A29" i="61"/>
  <c r="A30" i="61"/>
  <c r="A31" i="61"/>
  <c r="A32" i="61"/>
  <c r="A33" i="61"/>
  <c r="A34" i="61"/>
  <c r="A35" i="61"/>
  <c r="A36" i="61"/>
  <c r="A37" i="61"/>
  <c r="A38" i="61"/>
  <c r="A39" i="61"/>
  <c r="A40" i="61"/>
  <c r="A41" i="61"/>
  <c r="A42" i="61"/>
  <c r="A43" i="61"/>
  <c r="A44" i="61"/>
  <c r="A45" i="61"/>
  <c r="A46" i="61"/>
  <c r="A47" i="61"/>
  <c r="A48" i="61"/>
  <c r="A49" i="61"/>
  <c r="A50" i="61"/>
  <c r="A51" i="61"/>
  <c r="A52" i="61"/>
  <c r="A53" i="61"/>
  <c r="A54" i="61"/>
  <c r="A55" i="61"/>
  <c r="A56" i="61"/>
  <c r="A57" i="61"/>
  <c r="A58" i="61"/>
  <c r="A59" i="61"/>
  <c r="A60" i="61"/>
  <c r="A7" i="42"/>
  <c r="A233" i="42"/>
  <c r="A9" i="8"/>
  <c r="A45" i="2"/>
  <c r="A112" i="42"/>
  <c r="A206" i="34"/>
  <c r="A184" i="43"/>
  <c r="A38" i="4"/>
  <c r="A71" i="6"/>
  <c r="A158" i="6"/>
  <c r="A156" i="6"/>
  <c r="A168" i="6"/>
  <c r="A135" i="6"/>
  <c r="A87" i="6"/>
  <c r="A78" i="6"/>
  <c r="A79" i="6"/>
  <c r="A58" i="34"/>
  <c r="A84" i="7"/>
  <c r="A169" i="43"/>
  <c r="A46" i="8"/>
  <c r="A39" i="6"/>
  <c r="A127" i="6" l="1"/>
  <c r="A34" i="8"/>
  <c r="A76" i="43"/>
  <c r="A208" i="42"/>
  <c r="A39" i="4"/>
  <c r="A107" i="38"/>
  <c r="A4" i="43"/>
  <c r="A9" i="42"/>
  <c r="A4" i="41"/>
  <c r="A160" i="43"/>
  <c r="A17" i="42"/>
  <c r="A207" i="38" l="1"/>
  <c r="A53" i="6"/>
  <c r="A139" i="43"/>
  <c r="A103" i="6"/>
  <c r="A208" i="34"/>
  <c r="A113" i="7"/>
  <c r="A64" i="7"/>
  <c r="A139" i="42"/>
  <c r="A83" i="41"/>
  <c r="A132" i="43"/>
  <c r="A138" i="42"/>
  <c r="A271" i="34"/>
  <c r="A61" i="4"/>
  <c r="A37" i="7" l="1"/>
  <c r="A146" i="6"/>
  <c r="A203" i="38"/>
  <c r="A249" i="34"/>
  <c r="A23" i="34"/>
  <c r="A186" i="6"/>
  <c r="A200" i="43"/>
  <c r="A193" i="42"/>
  <c r="A187" i="43"/>
  <c r="A120" i="42"/>
  <c r="A100" i="43"/>
  <c r="A201" i="43"/>
  <c r="A17" i="2"/>
  <c r="A226" i="34"/>
  <c r="A77" i="41"/>
  <c r="A229" i="42"/>
  <c r="A172" i="38"/>
  <c r="A212" i="6"/>
  <c r="A327" i="34"/>
  <c r="A144" i="6"/>
  <c r="A8" i="6"/>
  <c r="A95" i="7"/>
  <c r="A143" i="34"/>
  <c r="A97" i="6"/>
  <c r="A98" i="6"/>
  <c r="A75" i="6"/>
  <c r="A145" i="6"/>
  <c r="A126" i="6"/>
  <c r="A79" i="42"/>
  <c r="A34" i="43"/>
  <c r="A14" i="2"/>
  <c r="A26" i="6"/>
  <c r="A104" i="38"/>
  <c r="A37" i="43"/>
  <c r="A54" i="2"/>
  <c r="A4" i="52"/>
  <c r="A262" i="34"/>
  <c r="A116" i="42"/>
  <c r="A198" i="6"/>
  <c r="A41" i="8"/>
  <c r="A91" i="6"/>
  <c r="A98" i="42"/>
  <c r="A8" i="43"/>
  <c r="A76" i="41"/>
  <c r="A210" i="6"/>
  <c r="A58" i="4"/>
  <c r="A313" i="34"/>
  <c r="A79" i="43"/>
  <c r="A337" i="34"/>
  <c r="A221" i="6"/>
  <c r="A119" i="6"/>
  <c r="A189" i="38"/>
  <c r="A105" i="34"/>
  <c r="A40" i="38"/>
  <c r="A165" i="43"/>
  <c r="A81" i="42"/>
  <c r="A51" i="41"/>
  <c r="A110" i="43" l="1"/>
  <c r="A144" i="42"/>
  <c r="A219" i="6"/>
  <c r="A53" i="43"/>
  <c r="A36" i="6"/>
  <c r="A217" i="6"/>
  <c r="A150" i="6"/>
  <c r="A129" i="6"/>
  <c r="A34" i="6"/>
  <c r="A207" i="6"/>
  <c r="A133" i="6"/>
  <c r="A32" i="8"/>
  <c r="A117" i="34"/>
  <c r="A223" i="6"/>
  <c r="A106" i="7"/>
  <c r="A169" i="42"/>
  <c r="A45" i="38"/>
  <c r="A5" i="2"/>
  <c r="A59" i="6"/>
  <c r="A90" i="6"/>
  <c r="A63" i="34"/>
  <c r="A186" i="42"/>
  <c r="A186" i="43"/>
  <c r="A290" i="34"/>
  <c r="A206" i="42"/>
  <c r="A69" i="38"/>
  <c r="A17" i="43"/>
  <c r="A48" i="42"/>
  <c r="A133" i="42"/>
  <c r="A114" i="43"/>
  <c r="A166" i="43"/>
  <c r="A125" i="41"/>
  <c r="A61" i="42"/>
  <c r="A161" i="42"/>
  <c r="A26" i="43"/>
  <c r="A55" i="42"/>
  <c r="A33" i="41"/>
  <c r="A169" i="38"/>
  <c r="A150" i="34"/>
  <c r="A51" i="2"/>
  <c r="A30" i="3"/>
  <c r="A91" i="41"/>
  <c r="A17" i="8" l="1"/>
  <c r="A47" i="8"/>
  <c r="A79" i="7"/>
  <c r="A29" i="43"/>
  <c r="A60" i="42"/>
  <c r="A99" i="43"/>
  <c r="A27" i="42"/>
  <c r="A318" i="34"/>
  <c r="A35" i="2"/>
  <c r="A46" i="38"/>
  <c r="A18" i="41"/>
  <c r="A231" i="42"/>
  <c r="A136" i="42"/>
  <c r="A52" i="8"/>
  <c r="A22" i="2"/>
  <c r="A126" i="38"/>
  <c r="A323" i="34"/>
  <c r="A106" i="6"/>
  <c r="A24" i="2"/>
  <c r="A187" i="38"/>
  <c r="A9" i="3"/>
  <c r="A83" i="34"/>
  <c r="A13" i="6"/>
  <c r="A14" i="4"/>
  <c r="A195" i="42"/>
  <c r="A10" i="42"/>
  <c r="A48" i="3"/>
  <c r="A138" i="43"/>
  <c r="A248" i="34"/>
  <c r="A232" i="42"/>
  <c r="A98" i="7"/>
  <c r="A176" i="38"/>
  <c r="A48" i="6"/>
  <c r="A306" i="34"/>
  <c r="A3" i="38"/>
  <c r="A159" i="42"/>
  <c r="A291" i="34"/>
  <c r="A112" i="43"/>
  <c r="A145" i="41"/>
  <c r="A73" i="7"/>
  <c r="A61" i="7"/>
  <c r="A37" i="2"/>
  <c r="A100" i="41"/>
  <c r="A105" i="43"/>
  <c r="A180" i="6"/>
  <c r="A43" i="34"/>
  <c r="A87" i="34"/>
  <c r="A165" i="6"/>
  <c r="A53" i="38"/>
  <c r="A17" i="38"/>
  <c r="A65" i="4"/>
  <c r="A219" i="43"/>
  <c r="A188" i="34" l="1"/>
  <c r="A112" i="6"/>
  <c r="A141" i="38"/>
  <c r="A57" i="34"/>
  <c r="A212" i="42"/>
  <c r="A63" i="41"/>
  <c r="A212" i="34"/>
  <c r="A11" i="8"/>
  <c r="A28" i="41"/>
  <c r="A20" i="8"/>
  <c r="A31" i="3"/>
  <c r="A4" i="59"/>
  <c r="A5" i="59"/>
  <c r="A6" i="59"/>
  <c r="A7" i="59"/>
  <c r="A8" i="59"/>
  <c r="A9" i="59"/>
  <c r="A10" i="59"/>
  <c r="A11" i="59"/>
  <c r="A12" i="59"/>
  <c r="A13" i="59"/>
  <c r="A14" i="59"/>
  <c r="A15" i="59"/>
  <c r="A16" i="59"/>
  <c r="A17" i="59"/>
  <c r="A18" i="59"/>
  <c r="A19" i="59"/>
  <c r="A20" i="59"/>
  <c r="A21" i="59"/>
  <c r="A22" i="59"/>
  <c r="A23" i="59"/>
  <c r="A24" i="59"/>
  <c r="A25" i="59"/>
  <c r="A26" i="59"/>
  <c r="A27" i="59"/>
  <c r="A28" i="59"/>
  <c r="A29" i="59"/>
  <c r="A30" i="59"/>
  <c r="A31" i="59"/>
  <c r="A32" i="59"/>
  <c r="A33" i="59"/>
  <c r="A34" i="59"/>
  <c r="A35" i="59"/>
  <c r="A36" i="59"/>
  <c r="A37" i="59"/>
  <c r="A38" i="59"/>
  <c r="A39" i="59"/>
  <c r="A40" i="59"/>
  <c r="A41" i="59"/>
  <c r="A42" i="59"/>
  <c r="A43" i="59"/>
  <c r="A44" i="59"/>
  <c r="A45" i="59"/>
  <c r="A46" i="59"/>
  <c r="A47" i="59"/>
  <c r="A48" i="59"/>
  <c r="A49" i="59"/>
  <c r="A50" i="59"/>
  <c r="A51" i="59"/>
  <c r="A52" i="59"/>
  <c r="A53" i="59"/>
  <c r="A54" i="59"/>
  <c r="A55" i="59"/>
  <c r="A56" i="59"/>
  <c r="A57" i="59"/>
  <c r="A58" i="59"/>
  <c r="A59" i="59"/>
  <c r="A60" i="59"/>
  <c r="A47" i="2"/>
  <c r="A195" i="43"/>
  <c r="A166" i="34"/>
  <c r="A100" i="7"/>
  <c r="A222" i="42"/>
  <c r="A114" i="7"/>
  <c r="A58" i="2"/>
  <c r="A251" i="34"/>
  <c r="A87" i="41"/>
  <c r="A147" i="6"/>
  <c r="A217" i="43"/>
  <c r="A97" i="38"/>
  <c r="A64" i="43"/>
  <c r="A65" i="43"/>
  <c r="A66" i="43"/>
  <c r="A67" i="43"/>
  <c r="A203" i="43"/>
  <c r="A68" i="43"/>
  <c r="A69" i="43"/>
  <c r="A205" i="43"/>
  <c r="A70" i="43"/>
  <c r="A71" i="43"/>
  <c r="A56" i="43"/>
  <c r="A72" i="43"/>
  <c r="A73" i="43"/>
  <c r="A74" i="43"/>
  <c r="A82" i="43"/>
  <c r="A206" i="43"/>
  <c r="A207" i="43"/>
  <c r="A85" i="43"/>
  <c r="A86" i="43"/>
  <c r="A87" i="43"/>
  <c r="A88" i="43"/>
  <c r="A89" i="43"/>
  <c r="A90" i="43"/>
  <c r="A210" i="43"/>
  <c r="A91" i="43"/>
  <c r="A208" i="43"/>
  <c r="A94" i="43"/>
  <c r="A102" i="43"/>
  <c r="A97" i="43"/>
  <c r="A104" i="43"/>
  <c r="A107" i="43"/>
  <c r="A108" i="43"/>
  <c r="A109" i="43"/>
  <c r="A213" i="43"/>
  <c r="A215" i="43"/>
  <c r="A117" i="43"/>
  <c r="A118" i="43"/>
  <c r="A122" i="43"/>
  <c r="A127" i="43"/>
  <c r="A159" i="43"/>
  <c r="A133" i="43"/>
  <c r="A135" i="43"/>
  <c r="A220" i="43"/>
  <c r="A136" i="43"/>
  <c r="A222" i="43"/>
  <c r="A141" i="43"/>
  <c r="A223" i="43"/>
  <c r="A142" i="43"/>
  <c r="A143" i="43"/>
  <c r="A3" i="43"/>
  <c r="A224" i="43"/>
  <c r="A144" i="43"/>
  <c r="A146" i="43"/>
  <c r="A225" i="43"/>
  <c r="A150" i="43"/>
  <c r="A98" i="43"/>
  <c r="A149" i="43"/>
  <c r="A147" i="43"/>
  <c r="A92" i="43"/>
  <c r="A81" i="43"/>
  <c r="A128" i="43"/>
  <c r="A7" i="43"/>
  <c r="A61" i="43"/>
  <c r="A134" i="43"/>
  <c r="A140" i="43"/>
  <c r="A6" i="43"/>
  <c r="A15" i="43"/>
  <c r="A152" i="43"/>
  <c r="A75" i="43"/>
  <c r="A47" i="43"/>
  <c r="A196" i="43"/>
  <c r="A95" i="43"/>
  <c r="A83" i="43"/>
  <c r="A123" i="43"/>
  <c r="A14" i="43"/>
  <c r="A30" i="43"/>
  <c r="A151" i="43"/>
  <c r="A126" i="43"/>
  <c r="A103" i="43"/>
  <c r="A120" i="43"/>
  <c r="A209" i="43"/>
  <c r="A204" i="43"/>
  <c r="A115" i="43"/>
  <c r="A77" i="43"/>
  <c r="A137" i="43"/>
  <c r="A44" i="43"/>
  <c r="A113" i="43"/>
  <c r="A45" i="43"/>
  <c r="A214" i="43"/>
  <c r="A18" i="43"/>
  <c r="A139" i="34"/>
  <c r="A8" i="38"/>
  <c r="A28" i="6"/>
  <c r="A153" i="43"/>
  <c r="A26" i="3"/>
  <c r="A304" i="34"/>
  <c r="A97" i="42"/>
  <c r="A161" i="43"/>
  <c r="A196" i="42"/>
  <c r="A49" i="41"/>
  <c r="A21" i="8"/>
  <c r="A46" i="43"/>
  <c r="A121" i="42"/>
  <c r="A3" i="57"/>
  <c r="A60" i="57"/>
  <c r="A59" i="57"/>
  <c r="A58" i="57"/>
  <c r="A57" i="57"/>
  <c r="A56" i="57"/>
  <c r="A55" i="57"/>
  <c r="A54" i="57"/>
  <c r="A53" i="57"/>
  <c r="A52" i="57"/>
  <c r="A51" i="57"/>
  <c r="A50" i="57"/>
  <c r="A49" i="57"/>
  <c r="A48" i="57"/>
  <c r="A47" i="57"/>
  <c r="A46" i="57"/>
  <c r="A45" i="57"/>
  <c r="A44" i="57"/>
  <c r="A43" i="57"/>
  <c r="A42" i="57"/>
  <c r="A41" i="57"/>
  <c r="A40" i="57"/>
  <c r="A39" i="57"/>
  <c r="A38" i="57"/>
  <c r="A37" i="57"/>
  <c r="A36" i="57"/>
  <c r="A35" i="57"/>
  <c r="A34" i="57"/>
  <c r="A33" i="57"/>
  <c r="A32" i="57"/>
  <c r="A31" i="57"/>
  <c r="A30" i="57"/>
  <c r="A29" i="57"/>
  <c r="A28" i="57"/>
  <c r="A27" i="57"/>
  <c r="A26" i="57"/>
  <c r="A25" i="57"/>
  <c r="A24" i="57"/>
  <c r="A23" i="57"/>
  <c r="A22" i="57"/>
  <c r="A21" i="57"/>
  <c r="A20" i="57"/>
  <c r="A19" i="57"/>
  <c r="A18" i="57"/>
  <c r="A17" i="57"/>
  <c r="A16" i="57"/>
  <c r="A15" i="57"/>
  <c r="A14" i="57"/>
  <c r="A13" i="57"/>
  <c r="A12" i="57"/>
  <c r="A11" i="57"/>
  <c r="A10" i="57"/>
  <c r="A9" i="57"/>
  <c r="A8" i="57"/>
  <c r="A7" i="57"/>
  <c r="A6" i="57"/>
  <c r="A5" i="57"/>
  <c r="A4" i="57"/>
  <c r="A348" i="34"/>
  <c r="A201" i="6"/>
  <c r="A81" i="6"/>
  <c r="A165" i="34"/>
  <c r="A44" i="41"/>
  <c r="A107" i="41"/>
  <c r="A99" i="41"/>
  <c r="A142" i="41"/>
  <c r="A80" i="41"/>
  <c r="A47" i="41"/>
  <c r="A54" i="41"/>
  <c r="A73" i="41"/>
  <c r="A55" i="41"/>
  <c r="A46" i="41"/>
  <c r="A60" i="41"/>
  <c r="A38" i="41"/>
  <c r="A21" i="41"/>
  <c r="A14" i="41"/>
  <c r="A61" i="41"/>
  <c r="A22" i="41"/>
  <c r="A321" i="34"/>
  <c r="A28" i="43"/>
  <c r="A171" i="42"/>
  <c r="A37" i="8"/>
  <c r="A88" i="41"/>
  <c r="A295" i="34"/>
  <c r="A64" i="38"/>
  <c r="A13" i="43"/>
  <c r="A20" i="41"/>
  <c r="A212" i="38"/>
  <c r="A190" i="38"/>
  <c r="A98" i="41"/>
  <c r="A200" i="6"/>
  <c r="A32" i="41"/>
  <c r="A124" i="34"/>
  <c r="A13" i="8"/>
  <c r="A7" i="8"/>
  <c r="A42" i="8"/>
  <c r="A33" i="8"/>
  <c r="A23" i="8"/>
  <c r="A29" i="8"/>
  <c r="A48" i="8"/>
  <c r="A25" i="8"/>
  <c r="A27" i="8"/>
  <c r="A167" i="38"/>
  <c r="A164" i="38"/>
  <c r="A96" i="6"/>
  <c r="A17" i="41"/>
  <c r="A172" i="43"/>
  <c r="A17" i="3"/>
  <c r="A180" i="43"/>
  <c r="A173" i="42"/>
  <c r="A292" i="34"/>
  <c r="A35" i="7"/>
  <c r="A30" i="6"/>
  <c r="A93" i="42"/>
  <c r="A42" i="6"/>
  <c r="A173" i="34"/>
  <c r="A233" i="34"/>
  <c r="A217" i="42"/>
  <c r="A220" i="34"/>
  <c r="A27" i="2"/>
  <c r="A120" i="38"/>
  <c r="A110" i="34"/>
  <c r="A191" i="6"/>
  <c r="A177" i="43"/>
  <c r="A136" i="34"/>
  <c r="A51" i="43" l="1"/>
  <c r="A341" i="34"/>
  <c r="A224" i="6"/>
  <c r="A128" i="42"/>
  <c r="A107" i="42"/>
  <c r="A209" i="42"/>
  <c r="A265" i="34" l="1"/>
  <c r="A43" i="2"/>
  <c r="A62" i="34"/>
  <c r="A94" i="7"/>
  <c r="A198" i="42"/>
  <c r="A165" i="42"/>
  <c r="A213" i="42"/>
  <c r="A170" i="43"/>
  <c r="A55" i="43"/>
  <c r="A96" i="42"/>
  <c r="A106" i="42"/>
  <c r="A40" i="41"/>
  <c r="A24" i="41"/>
  <c r="A173" i="43"/>
  <c r="A34" i="2"/>
  <c r="A65" i="42"/>
  <c r="A54" i="3"/>
  <c r="A59" i="4"/>
  <c r="A193" i="6"/>
  <c r="A38" i="8"/>
  <c r="A230" i="6"/>
  <c r="A307" i="34"/>
  <c r="A132" i="34"/>
  <c r="A301" i="34"/>
  <c r="A69" i="41"/>
  <c r="A58" i="42"/>
  <c r="A36" i="41"/>
  <c r="A5" i="8"/>
  <c r="A7" i="2"/>
  <c r="A18" i="2"/>
  <c r="A53" i="2"/>
  <c r="A36" i="2"/>
  <c r="A56" i="2"/>
  <c r="A57" i="2"/>
  <c r="A33" i="2"/>
  <c r="A39" i="2"/>
  <c r="A38" i="2"/>
  <c r="A46" i="2"/>
  <c r="A178" i="43"/>
  <c r="A14" i="3"/>
  <c r="A143" i="41"/>
  <c r="A158" i="43"/>
  <c r="A73" i="42"/>
  <c r="A41" i="43"/>
  <c r="A25" i="43"/>
  <c r="A174" i="6"/>
  <c r="A62" i="4"/>
  <c r="A200" i="38"/>
  <c r="A34" i="3"/>
  <c r="A51" i="3"/>
  <c r="A121" i="43"/>
  <c r="A108" i="34"/>
  <c r="A11" i="3"/>
  <c r="A240" i="6" l="1"/>
  <c r="A157" i="43"/>
  <c r="A54" i="38"/>
  <c r="A53" i="3"/>
  <c r="A111" i="42"/>
  <c r="A156" i="43"/>
  <c r="A92" i="38"/>
  <c r="A208" i="6"/>
  <c r="A148" i="34"/>
  <c r="A47" i="6"/>
  <c r="A4" i="2"/>
  <c r="A105" i="42"/>
  <c r="A19" i="41"/>
  <c r="A12" i="43"/>
  <c r="A42" i="42"/>
  <c r="A38" i="7"/>
  <c r="A44" i="7"/>
  <c r="A46" i="7"/>
  <c r="A17" i="7"/>
  <c r="A97" i="7"/>
  <c r="A115" i="7"/>
  <c r="A45" i="7"/>
  <c r="A54" i="7"/>
  <c r="A20" i="7"/>
  <c r="A57" i="7"/>
  <c r="A62" i="7"/>
  <c r="A120" i="7"/>
  <c r="A59" i="7"/>
  <c r="A33" i="7"/>
  <c r="A10" i="7"/>
  <c r="A88" i="7"/>
  <c r="A119" i="7"/>
  <c r="A5" i="7"/>
  <c r="A30" i="7"/>
  <c r="A78" i="7"/>
  <c r="A7" i="7"/>
  <c r="A117" i="7"/>
  <c r="A39" i="7"/>
  <c r="A52" i="7"/>
  <c r="A34" i="7"/>
  <c r="A12" i="7"/>
  <c r="A91" i="7"/>
  <c r="A123" i="7"/>
  <c r="A65" i="7"/>
  <c r="A122" i="7"/>
  <c r="A58" i="7"/>
  <c r="A23" i="7"/>
  <c r="A41" i="7"/>
  <c r="A13" i="7"/>
  <c r="A9" i="7"/>
  <c r="A108" i="7"/>
  <c r="A50" i="7"/>
  <c r="A81" i="7"/>
  <c r="A109" i="7"/>
  <c r="A42" i="38"/>
  <c r="A187" i="42"/>
  <c r="A184" i="42"/>
  <c r="A263" i="34"/>
  <c r="A148" i="6"/>
  <c r="A159" i="38"/>
  <c r="A197" i="34"/>
  <c r="A50" i="42"/>
  <c r="A162" i="42"/>
  <c r="A36" i="8"/>
  <c r="A44" i="3"/>
  <c r="A55" i="2"/>
  <c r="A198" i="43"/>
  <c r="A19" i="54"/>
  <c r="A17" i="54"/>
  <c r="A16" i="54"/>
  <c r="A15" i="54"/>
  <c r="A14" i="54"/>
  <c r="A13" i="54"/>
  <c r="A12" i="54"/>
  <c r="A11" i="54"/>
  <c r="A10" i="54"/>
  <c r="A9" i="54"/>
  <c r="A8" i="54"/>
  <c r="A7" i="54"/>
  <c r="A6" i="54"/>
  <c r="A5" i="54"/>
  <c r="A96" i="7"/>
  <c r="A102" i="6"/>
  <c r="A119" i="38"/>
  <c r="A349" i="34"/>
  <c r="A236" i="6"/>
  <c r="A100" i="38"/>
  <c r="A51" i="8"/>
  <c r="A123" i="41"/>
  <c r="A164" i="43"/>
  <c r="A343" i="34"/>
  <c r="A227" i="6"/>
  <c r="A168" i="43"/>
  <c r="A66" i="41"/>
  <c r="A210" i="42"/>
  <c r="A137" i="38"/>
  <c r="A294" i="34"/>
  <c r="A3" i="8"/>
  <c r="A184" i="6"/>
  <c r="A6" i="52"/>
  <c r="A60" i="52"/>
  <c r="A59" i="52"/>
  <c r="A58" i="52"/>
  <c r="A57" i="52"/>
  <c r="A56" i="52"/>
  <c r="A55" i="52"/>
  <c r="A54" i="52"/>
  <c r="A53" i="52"/>
  <c r="A52" i="52"/>
  <c r="A51" i="52"/>
  <c r="A50" i="52"/>
  <c r="A49" i="52"/>
  <c r="A48" i="52"/>
  <c r="A47" i="52"/>
  <c r="A46" i="52"/>
  <c r="A45" i="52"/>
  <c r="A44" i="52"/>
  <c r="A43" i="52"/>
  <c r="A42" i="52"/>
  <c r="A41" i="52"/>
  <c r="A40" i="52"/>
  <c r="A39" i="52"/>
  <c r="A38" i="52"/>
  <c r="A37" i="52"/>
  <c r="A36" i="52"/>
  <c r="A35" i="52"/>
  <c r="A34" i="52"/>
  <c r="A33" i="52"/>
  <c r="A32" i="52"/>
  <c r="A31" i="52"/>
  <c r="A30" i="52"/>
  <c r="A29" i="52"/>
  <c r="A28" i="52"/>
  <c r="A27" i="52"/>
  <c r="A26" i="52"/>
  <c r="A25" i="52"/>
  <c r="A24" i="52"/>
  <c r="A23" i="52"/>
  <c r="A22" i="52"/>
  <c r="A21" i="52"/>
  <c r="A20" i="52"/>
  <c r="A19" i="52"/>
  <c r="A18" i="52"/>
  <c r="A17" i="52"/>
  <c r="A16" i="52"/>
  <c r="A15" i="52"/>
  <c r="A14" i="52"/>
  <c r="A13" i="52"/>
  <c r="A12" i="52"/>
  <c r="A11" i="52"/>
  <c r="A10" i="52"/>
  <c r="A9" i="52"/>
  <c r="A8" i="52"/>
  <c r="A5" i="52"/>
  <c r="A9" i="4"/>
  <c r="A31" i="4"/>
  <c r="A35" i="4"/>
  <c r="A25" i="4"/>
  <c r="A28" i="4"/>
  <c r="A7" i="4"/>
  <c r="A22" i="4"/>
  <c r="A11" i="4"/>
  <c r="A50" i="4"/>
  <c r="A32" i="4"/>
  <c r="A4" i="4"/>
  <c r="A54" i="4"/>
  <c r="A46" i="4"/>
  <c r="A17" i="4"/>
  <c r="A42" i="4"/>
  <c r="A47" i="4"/>
  <c r="A45" i="4"/>
  <c r="A49" i="4"/>
  <c r="A60" i="4"/>
  <c r="A26" i="4"/>
  <c r="A5" i="4"/>
  <c r="A10" i="4"/>
  <c r="A124" i="6"/>
  <c r="A154" i="43"/>
  <c r="A76" i="38"/>
  <c r="A113" i="38"/>
  <c r="A278" i="34"/>
  <c r="A139" i="41"/>
  <c r="A97" i="41"/>
  <c r="A94" i="34"/>
  <c r="A77" i="6"/>
  <c r="A184" i="34"/>
  <c r="A49" i="2"/>
  <c r="A24" i="3"/>
  <c r="A46" i="3"/>
  <c r="A13" i="38"/>
  <c r="A72" i="6"/>
  <c r="A135" i="42"/>
  <c r="A12" i="3"/>
  <c r="A75" i="41"/>
  <c r="A20" i="2"/>
  <c r="A98" i="38"/>
  <c r="A30" i="38"/>
  <c r="A16" i="6"/>
  <c r="A90" i="38"/>
  <c r="A285" i="34"/>
  <c r="A60" i="2"/>
  <c r="A56" i="4"/>
  <c r="A144" i="38"/>
  <c r="A303" i="34"/>
  <c r="A31" i="2"/>
  <c r="A216" i="34"/>
  <c r="A52" i="43"/>
  <c r="A147" i="38"/>
  <c r="A86" i="42"/>
  <c r="A302" i="34"/>
  <c r="A140" i="38"/>
  <c r="A52" i="42"/>
  <c r="A85" i="42"/>
  <c r="A31" i="42"/>
  <c r="A19" i="42"/>
  <c r="A228" i="42"/>
  <c r="A223" i="42"/>
  <c r="A87" i="42"/>
  <c r="A126" i="42"/>
  <c r="A26" i="42"/>
  <c r="A190" i="42"/>
  <c r="A143" i="42"/>
  <c r="A140" i="42"/>
  <c r="A155" i="42"/>
  <c r="A34" i="42"/>
  <c r="A25" i="42"/>
  <c r="A181" i="42"/>
  <c r="A207" i="42"/>
  <c r="A20" i="42"/>
  <c r="A189" i="42"/>
  <c r="A205" i="42"/>
  <c r="A132" i="42"/>
  <c r="A32" i="42"/>
  <c r="A150" i="42"/>
  <c r="A178" i="42"/>
  <c r="A156" i="42"/>
  <c r="A158" i="42"/>
  <c r="A182" i="42"/>
  <c r="A214" i="42"/>
  <c r="A211" i="42"/>
  <c r="A36" i="42"/>
  <c r="A74" i="42"/>
  <c r="A3" i="42"/>
  <c r="A145" i="42"/>
  <c r="A6" i="42"/>
  <c r="A47" i="42"/>
  <c r="A66" i="42"/>
  <c r="A88" i="42"/>
  <c r="A35" i="42"/>
  <c r="A226" i="42"/>
  <c r="A89" i="42"/>
  <c r="A115" i="42"/>
  <c r="A183" i="42"/>
  <c r="A41" i="42"/>
  <c r="A199" i="42"/>
  <c r="A146" i="42"/>
  <c r="A204" i="42"/>
  <c r="A40" i="42"/>
  <c r="A185" i="42"/>
  <c r="A78" i="42"/>
  <c r="A153" i="42"/>
  <c r="A108" i="42"/>
  <c r="A227" i="42"/>
  <c r="A131" i="42"/>
  <c r="A123" i="42"/>
  <c r="A28" i="42"/>
  <c r="A127" i="42"/>
  <c r="A188" i="42"/>
  <c r="A129" i="42"/>
  <c r="A166" i="42"/>
  <c r="A69" i="42"/>
  <c r="A64" i="42"/>
  <c r="A130" i="42"/>
  <c r="A200" i="42"/>
  <c r="A125" i="42"/>
  <c r="A149" i="42"/>
  <c r="A118" i="42"/>
  <c r="A24" i="42"/>
  <c r="A202" i="42"/>
  <c r="A175" i="38"/>
  <c r="A215" i="6"/>
  <c r="A96" i="41"/>
  <c r="A26" i="38"/>
  <c r="A60" i="38"/>
  <c r="A14" i="38"/>
  <c r="A209" i="38"/>
  <c r="A184" i="38"/>
  <c r="A201" i="38"/>
  <c r="A94" i="38"/>
  <c r="A179" i="38"/>
  <c r="A35" i="38"/>
  <c r="A129" i="38"/>
  <c r="A142" i="38"/>
  <c r="A205" i="38"/>
  <c r="A15" i="38"/>
  <c r="A149" i="38"/>
  <c r="A44" i="38"/>
  <c r="A99" i="38"/>
  <c r="A16" i="38"/>
  <c r="A62" i="38"/>
  <c r="A18" i="38"/>
  <c r="A37" i="38"/>
  <c r="A134" i="38"/>
  <c r="A19" i="38"/>
  <c r="A55" i="38"/>
  <c r="A27" i="38"/>
  <c r="A72" i="38"/>
  <c r="A43" i="38"/>
  <c r="A31" i="38"/>
  <c r="A74" i="38"/>
  <c r="A145" i="38"/>
  <c r="A161" i="38"/>
  <c r="A165" i="38"/>
  <c r="A191" i="38"/>
  <c r="A155" i="38"/>
  <c r="A171" i="38"/>
  <c r="A39" i="38"/>
  <c r="A10" i="38"/>
  <c r="A204" i="38"/>
  <c r="A152" i="38"/>
  <c r="A112" i="38"/>
  <c r="A12" i="38"/>
  <c r="A118" i="38"/>
  <c r="A146" i="38"/>
  <c r="A157" i="38"/>
  <c r="A73" i="38"/>
  <c r="A61" i="38"/>
  <c r="A132" i="38"/>
  <c r="A82" i="38"/>
  <c r="A84" i="38"/>
  <c r="A52" i="38"/>
  <c r="A49" i="38"/>
  <c r="A180" i="38"/>
  <c r="A58" i="38"/>
  <c r="A188" i="38"/>
  <c r="A189" i="6"/>
  <c r="A296" i="34"/>
  <c r="A9" i="41"/>
  <c r="A12" i="41"/>
  <c r="A57" i="41"/>
  <c r="A148" i="41"/>
  <c r="A95" i="41"/>
  <c r="A58" i="41"/>
  <c r="A79" i="41"/>
  <c r="A6" i="41"/>
  <c r="A27" i="41"/>
  <c r="A59" i="41"/>
  <c r="A5" i="41"/>
  <c r="A42" i="41"/>
  <c r="A90" i="41"/>
  <c r="A289" i="34"/>
  <c r="A224" i="42"/>
  <c r="A133" i="38"/>
  <c r="A173" i="38"/>
  <c r="A162" i="43"/>
  <c r="A122" i="41"/>
  <c r="A57" i="3"/>
  <c r="A110" i="38"/>
  <c r="A94" i="6"/>
  <c r="A10" i="6"/>
  <c r="A11" i="6"/>
  <c r="A166" i="6"/>
  <c r="A58" i="6"/>
  <c r="A4" i="6"/>
  <c r="A239" i="6"/>
  <c r="A20" i="6"/>
  <c r="A66" i="6"/>
  <c r="A139" i="6"/>
  <c r="A19" i="6"/>
  <c r="A14" i="6"/>
  <c r="A237" i="6"/>
  <c r="A51" i="6"/>
  <c r="A182" i="6"/>
  <c r="A62" i="6"/>
  <c r="A185" i="6"/>
  <c r="A140" i="6"/>
  <c r="A154" i="6"/>
  <c r="A172" i="6"/>
  <c r="A104" i="6"/>
  <c r="A220" i="6"/>
  <c r="A108" i="6"/>
  <c r="A141" i="6"/>
  <c r="A115" i="6"/>
  <c r="A18" i="6"/>
  <c r="A214" i="6"/>
  <c r="A232" i="6"/>
  <c r="A83" i="6"/>
  <c r="A55" i="6"/>
  <c r="A229" i="6"/>
  <c r="A7" i="6"/>
  <c r="A202" i="6"/>
  <c r="A177" i="6"/>
  <c r="A234" i="6"/>
  <c r="A64" i="6"/>
  <c r="A131" i="6"/>
  <c r="A109" i="6"/>
  <c r="A225" i="6"/>
  <c r="A67" i="6"/>
  <c r="A118" i="6"/>
  <c r="A169" i="6"/>
  <c r="A38" i="6"/>
  <c r="A92" i="6"/>
  <c r="A233" i="6"/>
  <c r="A65" i="6"/>
  <c r="A107" i="6"/>
  <c r="A162" i="6"/>
  <c r="A93" i="6"/>
  <c r="A199" i="6"/>
  <c r="A116" i="6"/>
  <c r="A100" i="6"/>
  <c r="A110" i="6"/>
  <c r="A125" i="6"/>
  <c r="A170" i="6"/>
  <c r="A90" i="34"/>
  <c r="A255" i="34"/>
  <c r="A32" i="34"/>
  <c r="A319" i="34"/>
  <c r="A331" i="34"/>
  <c r="A46" i="34"/>
  <c r="A227" i="34"/>
  <c r="A66" i="34"/>
  <c r="A146" i="34"/>
  <c r="A41" i="34"/>
  <c r="A273" i="34"/>
  <c r="A145" i="34"/>
  <c r="A100" i="34"/>
  <c r="A311" i="34"/>
  <c r="A181" i="34"/>
  <c r="A113" i="34"/>
  <c r="A171" i="34"/>
  <c r="A114" i="34"/>
  <c r="A156" i="34"/>
  <c r="A305" i="34"/>
  <c r="A12" i="34"/>
  <c r="A334" i="34"/>
  <c r="A194" i="34"/>
  <c r="A232" i="34"/>
  <c r="A211" i="34"/>
  <c r="A287" i="34"/>
  <c r="A260" i="34"/>
  <c r="A180" i="34"/>
  <c r="A25" i="34"/>
  <c r="A214" i="34"/>
  <c r="A284" i="34"/>
  <c r="A116" i="34"/>
  <c r="A11" i="34"/>
  <c r="A54" i="34"/>
  <c r="A221" i="34"/>
  <c r="A336" i="34"/>
  <c r="A342" i="34"/>
  <c r="A61" i="34"/>
  <c r="A75" i="34"/>
  <c r="A95" i="34"/>
  <c r="A142" i="34"/>
  <c r="A243" i="34"/>
  <c r="A314" i="34"/>
  <c r="A16" i="34"/>
  <c r="A7" i="34"/>
  <c r="A17" i="34"/>
  <c r="A21" i="34"/>
  <c r="A51" i="34"/>
  <c r="A40" i="34"/>
  <c r="A256" i="34"/>
  <c r="A3" i="34"/>
  <c r="A330" i="34"/>
  <c r="A345" i="34"/>
  <c r="A236" i="34"/>
  <c r="A92" i="34"/>
  <c r="A240" i="34"/>
  <c r="A137" i="34"/>
  <c r="A333" i="34"/>
  <c r="A5" i="34"/>
  <c r="A18" i="34"/>
  <c r="A160" i="34"/>
  <c r="A149" i="34"/>
  <c r="A222" i="34"/>
  <c r="A120" i="34"/>
  <c r="A213" i="34"/>
  <c r="A126" i="34"/>
  <c r="A86" i="34"/>
  <c r="A122" i="34"/>
  <c r="A223" i="34"/>
  <c r="A234" i="34"/>
  <c r="A198" i="34"/>
  <c r="A199" i="34"/>
  <c r="A267" i="34"/>
  <c r="A288" i="34"/>
  <c r="A189" i="34"/>
  <c r="A207" i="34"/>
  <c r="A175" i="34"/>
  <c r="A78" i="34"/>
  <c r="A177" i="34"/>
  <c r="A157" i="34"/>
  <c r="A147" i="34"/>
  <c r="A200" i="34"/>
  <c r="A123" i="34"/>
  <c r="A29" i="34"/>
  <c r="A72" i="34"/>
  <c r="A279" i="34"/>
  <c r="A224" i="34"/>
  <c r="A195" i="34"/>
  <c r="A261" i="34"/>
  <c r="A167" i="34"/>
  <c r="A14" i="34"/>
  <c r="A52" i="34"/>
  <c r="A241" i="34"/>
  <c r="A133" i="34"/>
  <c r="A85" i="34"/>
  <c r="A246" i="34"/>
  <c r="A268" i="34"/>
  <c r="A283" i="34"/>
  <c r="A118" i="34"/>
  <c r="A27" i="34"/>
  <c r="A55" i="34"/>
  <c r="A88" i="34"/>
  <c r="A201" i="34"/>
  <c r="A151" i="34"/>
  <c r="A252" i="34"/>
  <c r="A76" i="34"/>
  <c r="A59" i="34"/>
  <c r="A186" i="34"/>
  <c r="A96" i="34"/>
  <c r="A245" i="34"/>
  <c r="A275" i="34"/>
  <c r="A317" i="34"/>
  <c r="A127" i="34"/>
  <c r="A204" i="34"/>
  <c r="A77" i="34"/>
  <c r="A286" i="34"/>
  <c r="A15" i="34"/>
  <c r="A270" i="34"/>
  <c r="A13" i="34"/>
  <c r="A84" i="34"/>
  <c r="A82" i="34"/>
  <c r="A15" i="41"/>
  <c r="A149" i="41"/>
  <c r="A155" i="43"/>
  <c r="A128" i="38"/>
  <c r="A220" i="42"/>
  <c r="A59" i="3"/>
  <c r="A44" i="6"/>
  <c r="A48" i="34"/>
  <c r="A54" i="42"/>
  <c r="A104" i="42"/>
  <c r="A24" i="43"/>
  <c r="A54" i="43"/>
  <c r="A22" i="43"/>
  <c r="A194" i="43"/>
  <c r="A16" i="43"/>
  <c r="A11" i="43"/>
  <c r="A49" i="43"/>
  <c r="A199" i="43"/>
  <c r="A35" i="43"/>
  <c r="A193" i="43"/>
  <c r="A60" i="43"/>
  <c r="A191" i="43"/>
  <c r="A189" i="43"/>
  <c r="A192" i="43"/>
  <c r="A187" i="6"/>
  <c r="A178" i="38"/>
  <c r="A182" i="34"/>
  <c r="A196" i="38"/>
  <c r="A91" i="38"/>
  <c r="A254" i="34"/>
  <c r="A35" i="6"/>
  <c r="A131" i="34"/>
  <c r="A53" i="42"/>
  <c r="A32" i="3"/>
  <c r="A74" i="34"/>
  <c r="A12" i="6"/>
  <c r="A68" i="38"/>
  <c r="A56" i="38"/>
  <c r="A80" i="38"/>
  <c r="A38" i="38"/>
  <c r="A85" i="38"/>
  <c r="A106" i="38"/>
  <c r="A78" i="38"/>
  <c r="A210" i="38"/>
  <c r="A160" i="38"/>
  <c r="A63" i="43"/>
  <c r="A39" i="43"/>
  <c r="A130" i="34"/>
  <c r="A205" i="6"/>
  <c r="A179" i="6"/>
  <c r="A43" i="6"/>
  <c r="A298" i="34"/>
  <c r="A27" i="43"/>
  <c r="A57" i="4"/>
  <c r="A183" i="6"/>
  <c r="A20" i="43"/>
  <c r="A146" i="41"/>
  <c r="A247" i="34"/>
  <c r="A228" i="6"/>
  <c r="A143" i="38"/>
  <c r="A81" i="38"/>
  <c r="A50" i="38"/>
  <c r="A163" i="38"/>
  <c r="A75" i="38"/>
  <c r="A185" i="38"/>
  <c r="A4" i="8"/>
  <c r="A6" i="3"/>
  <c r="A164" i="42"/>
  <c r="A183" i="38"/>
  <c r="A195" i="38"/>
  <c r="A70" i="34"/>
  <c r="A148" i="38"/>
  <c r="A32" i="6"/>
  <c r="A188" i="6"/>
  <c r="A103" i="38"/>
  <c r="A99" i="6"/>
  <c r="A59" i="2"/>
  <c r="A350" i="34"/>
  <c r="A159" i="34"/>
  <c r="A308" i="34"/>
  <c r="A49" i="6"/>
  <c r="A28" i="38"/>
  <c r="A95" i="38"/>
  <c r="A24" i="6"/>
  <c r="A122" i="38"/>
  <c r="A86" i="6"/>
  <c r="A63" i="42"/>
  <c r="A38" i="34"/>
  <c r="A136" i="38"/>
  <c r="A231" i="6"/>
  <c r="A89" i="41"/>
  <c r="A206" i="6"/>
  <c r="A61" i="6"/>
  <c r="A238" i="6"/>
  <c r="A45" i="6"/>
  <c r="A148" i="42"/>
  <c r="A172" i="42"/>
  <c r="A92" i="42"/>
  <c r="A147" i="42"/>
  <c r="A151" i="42"/>
  <c r="A56" i="42"/>
  <c r="A103" i="42"/>
  <c r="A43" i="42"/>
  <c r="A71" i="42"/>
  <c r="A101" i="42"/>
  <c r="A84" i="42"/>
  <c r="A154" i="42"/>
  <c r="A21" i="42"/>
  <c r="A225" i="42"/>
  <c r="A4" i="42"/>
  <c r="A102" i="42"/>
  <c r="A168" i="42"/>
  <c r="A13" i="2"/>
  <c r="A312" i="34"/>
  <c r="A174" i="38"/>
  <c r="A326" i="34"/>
  <c r="A163" i="6"/>
  <c r="A102" i="38"/>
  <c r="A170" i="34"/>
  <c r="A8" i="2"/>
  <c r="A183" i="34"/>
  <c r="A25" i="6"/>
  <c r="A34" i="38"/>
  <c r="A23" i="38"/>
  <c r="A33" i="38"/>
  <c r="A57" i="38"/>
  <c r="A115" i="38"/>
  <c r="A41" i="38"/>
  <c r="A123" i="38"/>
  <c r="A24" i="38"/>
  <c r="A202" i="38"/>
  <c r="A138" i="38"/>
  <c r="A25" i="7"/>
  <c r="A72" i="7"/>
  <c r="A93" i="7"/>
  <c r="A103" i="7"/>
  <c r="A87" i="7"/>
  <c r="A26" i="7"/>
  <c r="A90" i="7"/>
  <c r="A47" i="7"/>
  <c r="A3" i="7"/>
  <c r="A63" i="7"/>
  <c r="A21" i="7"/>
  <c r="A53" i="7"/>
  <c r="A69" i="7"/>
  <c r="A68" i="7"/>
  <c r="A42" i="7"/>
  <c r="A29" i="7"/>
  <c r="A56" i="7"/>
  <c r="A48" i="7"/>
  <c r="A105" i="7"/>
  <c r="A86" i="7"/>
  <c r="A75" i="7"/>
  <c r="A24" i="7"/>
  <c r="A121" i="7"/>
  <c r="A67" i="7"/>
  <c r="A110" i="7"/>
  <c r="A27" i="7"/>
  <c r="A70" i="7"/>
  <c r="A15" i="7"/>
  <c r="A14" i="7"/>
  <c r="A77" i="7"/>
  <c r="A310" i="34"/>
  <c r="A50" i="6"/>
  <c r="A190" i="6"/>
  <c r="A114" i="6"/>
  <c r="A222" i="6"/>
  <c r="A84" i="6"/>
  <c r="A117" i="6"/>
  <c r="A81" i="34"/>
  <c r="A38" i="44"/>
  <c r="A37" i="44"/>
  <c r="A36" i="44"/>
  <c r="A35" i="44"/>
  <c r="A34" i="44"/>
  <c r="A33" i="44"/>
  <c r="A32" i="44"/>
  <c r="A31" i="44"/>
  <c r="A30" i="44"/>
  <c r="A29" i="44"/>
  <c r="A28" i="44"/>
  <c r="A27" i="44"/>
  <c r="A25" i="44"/>
  <c r="A24" i="44"/>
  <c r="A23" i="44"/>
  <c r="A22" i="44"/>
  <c r="A21" i="44"/>
  <c r="A20" i="44"/>
  <c r="A19" i="44"/>
  <c r="A18" i="44"/>
  <c r="A17" i="44"/>
  <c r="A16" i="44"/>
  <c r="A15" i="44"/>
  <c r="A14" i="44"/>
  <c r="A13" i="44"/>
  <c r="A12" i="44"/>
  <c r="A11" i="44"/>
  <c r="A10" i="44"/>
  <c r="A9" i="44"/>
  <c r="A8" i="44"/>
  <c r="A7" i="44"/>
  <c r="A6" i="44"/>
  <c r="A5" i="44"/>
  <c r="A4" i="44"/>
  <c r="A72" i="41"/>
  <c r="A194" i="38"/>
  <c r="A134" i="6"/>
  <c r="A199" i="38"/>
  <c r="A235" i="34"/>
  <c r="A92" i="7"/>
  <c r="A16" i="2"/>
  <c r="A197" i="38"/>
  <c r="A186" i="38"/>
  <c r="A87" i="38"/>
  <c r="A20" i="38"/>
  <c r="A38" i="42"/>
  <c r="A188" i="43"/>
  <c r="A131" i="38"/>
  <c r="A57" i="42"/>
  <c r="A194" i="42"/>
  <c r="A30" i="42"/>
  <c r="A210" i="34"/>
  <c r="A7" i="41"/>
  <c r="A322" i="34"/>
  <c r="A42" i="2"/>
  <c r="A18" i="3"/>
  <c r="A53" i="34"/>
  <c r="A20" i="34"/>
  <c r="A163" i="34"/>
  <c r="A205" i="34"/>
  <c r="A30" i="34"/>
  <c r="A179" i="34"/>
  <c r="A104" i="34"/>
  <c r="A192" i="34"/>
  <c r="A115" i="34"/>
  <c r="A281" i="34"/>
  <c r="A328" i="34"/>
  <c r="A325" i="34"/>
  <c r="A217" i="34"/>
  <c r="A47" i="34"/>
  <c r="A135" i="34"/>
  <c r="A28" i="34"/>
  <c r="A168" i="34"/>
  <c r="A258" i="34"/>
  <c r="A172" i="34"/>
  <c r="A141" i="34"/>
  <c r="A196" i="34"/>
  <c r="A218" i="34"/>
  <c r="A193" i="34"/>
  <c r="A39" i="34"/>
  <c r="A31" i="34"/>
  <c r="A138" i="34"/>
  <c r="A219" i="34"/>
  <c r="A282" i="34"/>
  <c r="A45" i="34"/>
  <c r="A215" i="34"/>
  <c r="A152" i="34"/>
  <c r="A50" i="34"/>
  <c r="A44" i="34"/>
  <c r="A272" i="34"/>
  <c r="A4" i="34"/>
  <c r="A71" i="34"/>
  <c r="A119" i="34"/>
  <c r="A163" i="42"/>
  <c r="A82" i="6"/>
  <c r="A156" i="38"/>
  <c r="A99" i="34"/>
  <c r="A85" i="6"/>
  <c r="A47" i="38"/>
  <c r="A32" i="38"/>
  <c r="A211" i="38"/>
  <c r="A324" i="34"/>
  <c r="A203" i="6"/>
  <c r="A178" i="34"/>
  <c r="A102" i="7"/>
  <c r="A83" i="42"/>
  <c r="A66" i="38"/>
  <c r="A65" i="34"/>
  <c r="A15" i="8"/>
  <c r="A66" i="7"/>
  <c r="A103" i="34"/>
  <c r="A211" i="6"/>
  <c r="A21" i="6"/>
  <c r="A154" i="34"/>
  <c r="A67" i="41" l="1"/>
  <c r="A185" i="34"/>
  <c r="A209" i="6"/>
  <c r="A130" i="38"/>
  <c r="A57" i="6"/>
  <c r="A162" i="38"/>
  <c r="A40" i="8"/>
  <c r="A56" i="6"/>
  <c r="A101" i="34"/>
  <c r="A51" i="38"/>
  <c r="A62" i="41"/>
  <c r="A45" i="3"/>
  <c r="A192" i="6"/>
  <c r="A117" i="38"/>
  <c r="A140" i="34"/>
  <c r="A347" i="34"/>
  <c r="A33" i="6"/>
  <c r="A293" i="34"/>
  <c r="A13" i="3"/>
  <c r="A55" i="7"/>
  <c r="A160" i="42"/>
  <c r="A36" i="34"/>
  <c r="A49" i="8"/>
  <c r="A274" i="34"/>
  <c r="A19" i="34"/>
  <c r="A129" i="34"/>
  <c r="A69" i="34"/>
  <c r="A309" i="34"/>
  <c r="A36" i="43"/>
  <c r="A59" i="43"/>
  <c r="A50" i="43"/>
  <c r="A48" i="43"/>
  <c r="A163" i="43"/>
  <c r="A5" i="43"/>
  <c r="A10" i="43"/>
  <c r="A33" i="43"/>
  <c r="A21" i="43"/>
  <c r="A8" i="42"/>
  <c r="A124" i="42"/>
  <c r="A109" i="42"/>
  <c r="A141" i="42"/>
  <c r="A68" i="42"/>
  <c r="A46" i="42"/>
  <c r="A94" i="42"/>
  <c r="A179" i="42"/>
  <c r="A82" i="42"/>
  <c r="A100" i="42"/>
  <c r="A13" i="42"/>
  <c r="A14" i="42"/>
  <c r="A180" i="42"/>
  <c r="A37" i="42"/>
  <c r="A22" i="42"/>
  <c r="A18" i="42"/>
  <c r="A95" i="42"/>
  <c r="A80" i="42"/>
  <c r="A49" i="42"/>
  <c r="A110" i="42"/>
  <c r="A122" i="42"/>
  <c r="A113" i="42"/>
  <c r="A15" i="42"/>
  <c r="A29" i="42"/>
  <c r="A45" i="42"/>
  <c r="A16" i="42"/>
  <c r="A114" i="42"/>
  <c r="A5" i="42"/>
  <c r="A170" i="42"/>
  <c r="A41" i="41"/>
  <c r="A105" i="41"/>
  <c r="A56" i="41"/>
  <c r="A50" i="41"/>
  <c r="A30" i="41"/>
  <c r="A103" i="41"/>
  <c r="A10" i="41"/>
  <c r="A34" i="41"/>
  <c r="A23" i="41"/>
  <c r="A43" i="41"/>
  <c r="A8" i="41"/>
  <c r="A35" i="41"/>
  <c r="A22" i="8"/>
  <c r="A26" i="8"/>
  <c r="A35" i="8"/>
  <c r="A14" i="8"/>
  <c r="A43" i="8"/>
  <c r="A54" i="8"/>
  <c r="A16" i="8"/>
  <c r="A18" i="8"/>
  <c r="A10" i="8"/>
  <c r="A19" i="8"/>
  <c r="A24" i="8"/>
  <c r="A45" i="8"/>
  <c r="A6" i="8"/>
  <c r="A12" i="8"/>
  <c r="A8" i="8"/>
  <c r="A209" i="34"/>
  <c r="A102" i="34"/>
  <c r="A174" i="34"/>
  <c r="A10" i="34"/>
  <c r="A42" i="34"/>
  <c r="A242" i="34"/>
  <c r="A332" i="34"/>
  <c r="A277" i="34"/>
  <c r="A22" i="34"/>
  <c r="A93" i="34"/>
  <c r="A67" i="34"/>
  <c r="A239" i="34"/>
  <c r="A112" i="34"/>
  <c r="A49" i="34"/>
  <c r="A134" i="34"/>
  <c r="A158" i="34"/>
  <c r="A253" i="34"/>
  <c r="A109" i="34"/>
  <c r="A89" i="34"/>
  <c r="A68" i="34"/>
  <c r="A300" i="34"/>
  <c r="A37" i="34"/>
  <c r="A264" i="34"/>
  <c r="A80" i="34"/>
  <c r="A24" i="34"/>
  <c r="A169" i="34"/>
  <c r="A97" i="34"/>
  <c r="A56" i="34"/>
  <c r="A26" i="34"/>
  <c r="A98" i="34"/>
  <c r="A153" i="34"/>
  <c r="A344" i="34"/>
  <c r="A35" i="34"/>
  <c r="A26" i="2"/>
  <c r="A21" i="2"/>
  <c r="A3" i="2"/>
  <c r="A12" i="2"/>
  <c r="A11" i="2"/>
  <c r="A9" i="2"/>
  <c r="A41" i="2"/>
  <c r="A50" i="2"/>
  <c r="A10" i="2"/>
  <c r="A25" i="2"/>
  <c r="A19" i="2"/>
  <c r="A18" i="7"/>
  <c r="A99" i="7"/>
  <c r="A124" i="7"/>
  <c r="A51" i="7"/>
  <c r="A40" i="7"/>
  <c r="A28" i="7"/>
  <c r="A49" i="7"/>
  <c r="A80" i="7"/>
  <c r="A32" i="7"/>
  <c r="A22" i="7"/>
  <c r="A6" i="7"/>
  <c r="A16" i="7"/>
  <c r="A71" i="7"/>
  <c r="A11" i="7"/>
  <c r="A36" i="7"/>
  <c r="A8" i="7"/>
  <c r="A111" i="6"/>
  <c r="A194" i="6"/>
  <c r="A70" i="6"/>
  <c r="A89" i="6"/>
  <c r="A5" i="6"/>
  <c r="A159" i="6"/>
  <c r="A161" i="6"/>
  <c r="A235" i="6"/>
  <c r="A46" i="6"/>
  <c r="A63" i="6"/>
  <c r="A6" i="6"/>
  <c r="A15" i="6"/>
  <c r="A40" i="6"/>
  <c r="A204" i="6"/>
  <c r="A176" i="6"/>
  <c r="A196" i="6"/>
  <c r="A95" i="6"/>
  <c r="A195" i="6"/>
  <c r="A105" i="6"/>
  <c r="A69" i="6"/>
  <c r="A123" i="6"/>
  <c r="A9" i="6"/>
  <c r="A181" i="6"/>
  <c r="A213" i="6"/>
  <c r="A23" i="6"/>
  <c r="A178" i="6"/>
  <c r="A171" i="6"/>
  <c r="A160" i="6"/>
  <c r="A16" i="3"/>
  <c r="A36" i="3"/>
  <c r="A55" i="3"/>
  <c r="A5" i="3"/>
  <c r="A43" i="3"/>
  <c r="A19" i="3"/>
  <c r="A60" i="3"/>
  <c r="A27" i="4"/>
  <c r="A3" i="4"/>
  <c r="A36" i="4"/>
  <c r="A6" i="4"/>
  <c r="A19" i="4"/>
  <c r="A13" i="4"/>
  <c r="A15" i="4"/>
  <c r="A8" i="4"/>
  <c r="A23" i="4"/>
  <c r="A33" i="4"/>
  <c r="A24" i="4"/>
  <c r="A37" i="4"/>
  <c r="A55" i="4"/>
  <c r="A16" i="4"/>
  <c r="A21" i="4"/>
  <c r="A30" i="4"/>
  <c r="A12" i="4"/>
  <c r="A52" i="4"/>
  <c r="A41" i="4"/>
  <c r="A101" i="38"/>
  <c r="A21" i="38"/>
  <c r="A139" i="38"/>
  <c r="A116" i="38"/>
  <c r="A124" i="38"/>
  <c r="A70" i="38"/>
  <c r="A127" i="38"/>
  <c r="A67" i="38"/>
  <c r="A25" i="38"/>
  <c r="A125" i="38"/>
  <c r="A29" i="38"/>
  <c r="A11" i="38"/>
  <c r="A7" i="38"/>
  <c r="A63" i="38"/>
  <c r="A86" i="38"/>
  <c r="A6" i="38"/>
  <c r="A83" i="38"/>
  <c r="A121" i="38"/>
  <c r="A9" i="38"/>
  <c r="A192" i="38"/>
  <c r="A89" i="38"/>
  <c r="A77" i="38"/>
  <c r="A65" i="38"/>
  <c r="A4" i="38"/>
  <c r="A22" i="38"/>
  <c r="A166" i="38"/>
  <c r="A105" i="38"/>
  <c r="A93" i="38"/>
  <c r="A88" i="38"/>
  <c r="B127" i="24" l="1"/>
  <c r="B128" i="24"/>
  <c r="B129" i="24"/>
  <c r="B130" i="24"/>
  <c r="B131" i="24"/>
  <c r="B132" i="24"/>
  <c r="B133" i="24"/>
</calcChain>
</file>

<file path=xl/sharedStrings.xml><?xml version="1.0" encoding="utf-8"?>
<sst xmlns="http://schemas.openxmlformats.org/spreadsheetml/2006/main" count="18036" uniqueCount="1249">
  <si>
    <t>ФИО</t>
  </si>
  <si>
    <t>Приоритет</t>
  </si>
  <si>
    <t>Средний балл аттестата</t>
  </si>
  <si>
    <t>Музыкальное образование</t>
  </si>
  <si>
    <t>Изобразительное искусство и черчение</t>
  </si>
  <si>
    <t>Реклама</t>
  </si>
  <si>
    <t>Актерское искусство</t>
  </si>
  <si>
    <t>Дошкольное образование</t>
  </si>
  <si>
    <t>Педагогика дополнительного образования (сценическая деятельность)</t>
  </si>
  <si>
    <t>Результат вступительного испытания</t>
  </si>
  <si>
    <t>Специальность 2</t>
  </si>
  <si>
    <t>Специальность 3</t>
  </si>
  <si>
    <t>индивидуальный номер</t>
  </si>
  <si>
    <t>Индивидуальный номер</t>
  </si>
  <si>
    <t>Наличие оригинала аттестата</t>
  </si>
  <si>
    <t>Наличие оригинала  аттестата</t>
  </si>
  <si>
    <t>Преподавание в начальных классах</t>
  </si>
  <si>
    <t>Графический дизайнер</t>
  </si>
  <si>
    <t>Общий балл</t>
  </si>
  <si>
    <t>Педагогика дополнительного образования (изобразительная деятельность и ДПИ)</t>
  </si>
  <si>
    <t>Общежитие</t>
  </si>
  <si>
    <t>договор о целевом обучении</t>
  </si>
  <si>
    <t>Пол</t>
  </si>
  <si>
    <t>общий балл</t>
  </si>
  <si>
    <t>Результат вступительных испытаний</t>
  </si>
  <si>
    <t xml:space="preserve">Гражданство </t>
  </si>
  <si>
    <t xml:space="preserve">Педагогика дополнительного образования (хореография) </t>
  </si>
  <si>
    <t>Первоочередное или преимущественное право</t>
  </si>
  <si>
    <t>первоочередное или преимущественное право</t>
  </si>
  <si>
    <t xml:space="preserve">Первоочередное или преимущественное право </t>
  </si>
  <si>
    <t>Первоочередное или преимущественное прааво</t>
  </si>
  <si>
    <t>Первоочередное или приемущественное право</t>
  </si>
  <si>
    <t>Результаты обзвона</t>
  </si>
  <si>
    <t>Дизайн (по отраслям)</t>
  </si>
  <si>
    <t>Педагогика дополнительного образования (Техническая направленность-Анимация)</t>
  </si>
  <si>
    <t>Педагогика дополнительного образования (Социально-педагогическая деятельность)</t>
  </si>
  <si>
    <t>№</t>
  </si>
  <si>
    <t>Балл первоочередной</t>
  </si>
  <si>
    <t>1х</t>
  </si>
  <si>
    <t>Педагогика доп. Образования (хореография)</t>
  </si>
  <si>
    <t>Преподавание начальных классов</t>
  </si>
  <si>
    <t>РФ</t>
  </si>
  <si>
    <t>нет</t>
  </si>
  <si>
    <t>1р</t>
  </si>
  <si>
    <t>да</t>
  </si>
  <si>
    <t>2р</t>
  </si>
  <si>
    <t>1д</t>
  </si>
  <si>
    <t>Графический дизайн</t>
  </si>
  <si>
    <t>2д</t>
  </si>
  <si>
    <t>1мо</t>
  </si>
  <si>
    <t>1нк</t>
  </si>
  <si>
    <t>2нк</t>
  </si>
  <si>
    <t>Преподавание в НК</t>
  </si>
  <si>
    <t>1акт</t>
  </si>
  <si>
    <t>2мо</t>
  </si>
  <si>
    <t>3мо</t>
  </si>
  <si>
    <t>4мо</t>
  </si>
  <si>
    <t>5мо</t>
  </si>
  <si>
    <t>1гд</t>
  </si>
  <si>
    <t>1до</t>
  </si>
  <si>
    <t>2до</t>
  </si>
  <si>
    <t>3нк</t>
  </si>
  <si>
    <t>6мо</t>
  </si>
  <si>
    <t>2акт</t>
  </si>
  <si>
    <t>7мо</t>
  </si>
  <si>
    <t>4нк</t>
  </si>
  <si>
    <t>ПДО (социально-гуманитарная направленность)</t>
  </si>
  <si>
    <t>3до</t>
  </si>
  <si>
    <t>8мо</t>
  </si>
  <si>
    <t>1а</t>
  </si>
  <si>
    <t>2а</t>
  </si>
  <si>
    <t>3гд</t>
  </si>
  <si>
    <t>2гд</t>
  </si>
  <si>
    <t>4гд</t>
  </si>
  <si>
    <t>5гд</t>
  </si>
  <si>
    <t>4до</t>
  </si>
  <si>
    <t>ПДО (социально-педагогическая деятельность)</t>
  </si>
  <si>
    <t>5нк</t>
  </si>
  <si>
    <t>3акт</t>
  </si>
  <si>
    <t>4акт</t>
  </si>
  <si>
    <t>5акт</t>
  </si>
  <si>
    <t>6нк</t>
  </si>
  <si>
    <t>7нк</t>
  </si>
  <si>
    <t>3р</t>
  </si>
  <si>
    <t>4р</t>
  </si>
  <si>
    <t>5р</t>
  </si>
  <si>
    <t>6р</t>
  </si>
  <si>
    <t>3д</t>
  </si>
  <si>
    <t>6гд</t>
  </si>
  <si>
    <t>7гд</t>
  </si>
  <si>
    <t>8гд</t>
  </si>
  <si>
    <t>9гд</t>
  </si>
  <si>
    <t>10гд</t>
  </si>
  <si>
    <t>8нк</t>
  </si>
  <si>
    <t>7р</t>
  </si>
  <si>
    <t>3а</t>
  </si>
  <si>
    <t>5до</t>
  </si>
  <si>
    <t>6до</t>
  </si>
  <si>
    <t>ПДО (Ссоциально-педагогическая деятельность)</t>
  </si>
  <si>
    <t>6акт</t>
  </si>
  <si>
    <t>7до</t>
  </si>
  <si>
    <t>11ГД</t>
  </si>
  <si>
    <t>5д</t>
  </si>
  <si>
    <t>7акт</t>
  </si>
  <si>
    <t>12ГД</t>
  </si>
  <si>
    <t>14ГД</t>
  </si>
  <si>
    <t>ПДО (техническая направленность - анимация)</t>
  </si>
  <si>
    <t>10НК</t>
  </si>
  <si>
    <t>15ГД</t>
  </si>
  <si>
    <t>1ИЗО</t>
  </si>
  <si>
    <t>ПДО (СПД)</t>
  </si>
  <si>
    <t>Дизайн (по отрас лям)</t>
  </si>
  <si>
    <t>рф</t>
  </si>
  <si>
    <t>13ГД</t>
  </si>
  <si>
    <t>4А</t>
  </si>
  <si>
    <t>Изо и черчение</t>
  </si>
  <si>
    <t>4Д</t>
  </si>
  <si>
    <t>9НК</t>
  </si>
  <si>
    <t>12НК (ЕПГУ)</t>
  </si>
  <si>
    <t>11НК (ЕПГУ)</t>
  </si>
  <si>
    <t>7Д (ЕПГУ)</t>
  </si>
  <si>
    <t>20ГД (ЕПГУ)</t>
  </si>
  <si>
    <t>8АКТ (ЕПГУ)</t>
  </si>
  <si>
    <t>11Р (ЕПГУ)</t>
  </si>
  <si>
    <t>21ГД (ЕПГУ)</t>
  </si>
  <si>
    <t>19ГД (ЕПГУ)</t>
  </si>
  <si>
    <t>18ГД (ЕПГУ)</t>
  </si>
  <si>
    <t>8ДО (ЕПГУ)</t>
  </si>
  <si>
    <t>9Д</t>
  </si>
  <si>
    <t>22ГД</t>
  </si>
  <si>
    <t>8Д</t>
  </si>
  <si>
    <t>2изо</t>
  </si>
  <si>
    <t>17ГД</t>
  </si>
  <si>
    <t>17НК</t>
  </si>
  <si>
    <t>жен</t>
  </si>
  <si>
    <t>1СПД</t>
  </si>
  <si>
    <t>муж</t>
  </si>
  <si>
    <t>2Х</t>
  </si>
  <si>
    <t>9Р</t>
  </si>
  <si>
    <t>15НК</t>
  </si>
  <si>
    <t>16ГД</t>
  </si>
  <si>
    <t>10Р</t>
  </si>
  <si>
    <t>11МО</t>
  </si>
  <si>
    <t>13НК</t>
  </si>
  <si>
    <t>9МО</t>
  </si>
  <si>
    <t>первоочередное</t>
  </si>
  <si>
    <t>3Х</t>
  </si>
  <si>
    <t>2СПД</t>
  </si>
  <si>
    <t>16НК</t>
  </si>
  <si>
    <t>10Д</t>
  </si>
  <si>
    <t>11Д</t>
  </si>
  <si>
    <t>12Д</t>
  </si>
  <si>
    <t>25ГД</t>
  </si>
  <si>
    <t>27ГД</t>
  </si>
  <si>
    <t>17Д</t>
  </si>
  <si>
    <t>ПДО (сценическая деятельность)</t>
  </si>
  <si>
    <t>23ГД</t>
  </si>
  <si>
    <t>6Д</t>
  </si>
  <si>
    <t>12МО</t>
  </si>
  <si>
    <t>10МО</t>
  </si>
  <si>
    <t>4Х</t>
  </si>
  <si>
    <t>14Д</t>
  </si>
  <si>
    <t>9ДО</t>
  </si>
  <si>
    <t>24ГД</t>
  </si>
  <si>
    <t>13Д</t>
  </si>
  <si>
    <t>9АКТ</t>
  </si>
  <si>
    <t>15Д</t>
  </si>
  <si>
    <t>14НК</t>
  </si>
  <si>
    <t>Первоочередное</t>
  </si>
  <si>
    <t>5А</t>
  </si>
  <si>
    <t>16Д</t>
  </si>
  <si>
    <t>6А</t>
  </si>
  <si>
    <t>8Р</t>
  </si>
  <si>
    <t xml:space="preserve">нет </t>
  </si>
  <si>
    <t>10АКТ</t>
  </si>
  <si>
    <t>26ГД</t>
  </si>
  <si>
    <t>5Х</t>
  </si>
  <si>
    <t>4АКТ</t>
  </si>
  <si>
    <t>7АКТ</t>
  </si>
  <si>
    <t>1СЦ</t>
  </si>
  <si>
    <t>11АКТ</t>
  </si>
  <si>
    <t>7Х</t>
  </si>
  <si>
    <t>6Х</t>
  </si>
  <si>
    <t>ПДО: хореография</t>
  </si>
  <si>
    <t>18НК</t>
  </si>
  <si>
    <t>28ГД</t>
  </si>
  <si>
    <t>19Д</t>
  </si>
  <si>
    <t>19НК</t>
  </si>
  <si>
    <t>21Д</t>
  </si>
  <si>
    <t>20Д</t>
  </si>
  <si>
    <t>24НК</t>
  </si>
  <si>
    <t>18Д</t>
  </si>
  <si>
    <t>22Д</t>
  </si>
  <si>
    <t>13АКТ (ЕПГУ)</t>
  </si>
  <si>
    <t>11ДО (ЕПГУ)</t>
  </si>
  <si>
    <t>3СЦ (ЕПГУ)</t>
  </si>
  <si>
    <t>3ИЗО (ЕПГУ)</t>
  </si>
  <si>
    <t>14АКТ (ЕПГУ)</t>
  </si>
  <si>
    <t>28Д (ЕПГУ)</t>
  </si>
  <si>
    <t>27Д (ЕПГУ)</t>
  </si>
  <si>
    <t>27НК</t>
  </si>
  <si>
    <t>15Р (ЕПГУ)</t>
  </si>
  <si>
    <t>Преимущественное</t>
  </si>
  <si>
    <t>23Р (ЕПГУ)</t>
  </si>
  <si>
    <t>22Р (ЕПГУ)</t>
  </si>
  <si>
    <t>24Р (ЕПГУ)</t>
  </si>
  <si>
    <t>21Р (ЕПГУ)</t>
  </si>
  <si>
    <t>10Х</t>
  </si>
  <si>
    <t>23Д</t>
  </si>
  <si>
    <t>7А</t>
  </si>
  <si>
    <t>реклама</t>
  </si>
  <si>
    <t>20НК</t>
  </si>
  <si>
    <t>10ДО</t>
  </si>
  <si>
    <t>17Р</t>
  </si>
  <si>
    <t>2СЦ</t>
  </si>
  <si>
    <t>19Р</t>
  </si>
  <si>
    <t>3СПД</t>
  </si>
  <si>
    <t>20Р</t>
  </si>
  <si>
    <t>31НК</t>
  </si>
  <si>
    <t>29Д</t>
  </si>
  <si>
    <t>Преимузественное</t>
  </si>
  <si>
    <t>Форма подачи документов</t>
  </si>
  <si>
    <t>лично</t>
  </si>
  <si>
    <t>ЕПГУ</t>
  </si>
  <si>
    <t>Лично</t>
  </si>
  <si>
    <t>Форма подачи до документов</t>
  </si>
  <si>
    <t>Форма подачи доументов</t>
  </si>
  <si>
    <t>форма подачи документов</t>
  </si>
  <si>
    <t>14МО</t>
  </si>
  <si>
    <t>28НК</t>
  </si>
  <si>
    <t>4СЦ</t>
  </si>
  <si>
    <t>40ГД</t>
  </si>
  <si>
    <t>30НК</t>
  </si>
  <si>
    <t>34ГД (забрала документы 03.07.2026)</t>
  </si>
  <si>
    <t>25НК</t>
  </si>
  <si>
    <t>15АКТ</t>
  </si>
  <si>
    <t>30Д</t>
  </si>
  <si>
    <t>9Х</t>
  </si>
  <si>
    <t>24Д</t>
  </si>
  <si>
    <t>39ГД</t>
  </si>
  <si>
    <t>4ИЗО</t>
  </si>
  <si>
    <t>35ГД</t>
  </si>
  <si>
    <t>12АКТ</t>
  </si>
  <si>
    <t>26Д</t>
  </si>
  <si>
    <t>8Х</t>
  </si>
  <si>
    <t>13МО</t>
  </si>
  <si>
    <t>18Р</t>
  </si>
  <si>
    <t>26НК</t>
  </si>
  <si>
    <t>29НК</t>
  </si>
  <si>
    <t>37ГД</t>
  </si>
  <si>
    <t>36ГД</t>
  </si>
  <si>
    <t>33ГД</t>
  </si>
  <si>
    <t>32ГД</t>
  </si>
  <si>
    <t>31ГД</t>
  </si>
  <si>
    <t>30ГД</t>
  </si>
  <si>
    <t>29ГД</t>
  </si>
  <si>
    <t>23НК</t>
  </si>
  <si>
    <t>22НК</t>
  </si>
  <si>
    <t>21НК</t>
  </si>
  <si>
    <t>12Р</t>
  </si>
  <si>
    <t>13Р</t>
  </si>
  <si>
    <t>14Р</t>
  </si>
  <si>
    <t>38ГД</t>
  </si>
  <si>
    <t>25Д</t>
  </si>
  <si>
    <t>33Д</t>
  </si>
  <si>
    <t>42ГД</t>
  </si>
  <si>
    <t>45ГД</t>
  </si>
  <si>
    <t>31Д</t>
  </si>
  <si>
    <t>43ГД</t>
  </si>
  <si>
    <t>46ГД</t>
  </si>
  <si>
    <t>44ГД</t>
  </si>
  <si>
    <t>47ГД</t>
  </si>
  <si>
    <t>25Р</t>
  </si>
  <si>
    <t>27Р</t>
  </si>
  <si>
    <t>28Р</t>
  </si>
  <si>
    <t>29Р</t>
  </si>
  <si>
    <t>13ДО</t>
  </si>
  <si>
    <t>1А-ком</t>
  </si>
  <si>
    <t>5СПД</t>
  </si>
  <si>
    <t>36Д</t>
  </si>
  <si>
    <t>39Д</t>
  </si>
  <si>
    <t>17ДО</t>
  </si>
  <si>
    <t>22АКТ</t>
  </si>
  <si>
    <t>23АКТ</t>
  </si>
  <si>
    <t>25АКТ</t>
  </si>
  <si>
    <t>42Д</t>
  </si>
  <si>
    <t>16АКТ</t>
  </si>
  <si>
    <t>40Д</t>
  </si>
  <si>
    <t>11Х</t>
  </si>
  <si>
    <t>56ГД</t>
  </si>
  <si>
    <t>43Д</t>
  </si>
  <si>
    <t>32Д</t>
  </si>
  <si>
    <t>48ГД</t>
  </si>
  <si>
    <t>34Д</t>
  </si>
  <si>
    <t>51ГД</t>
  </si>
  <si>
    <t>26АКТ</t>
  </si>
  <si>
    <t>54ГД</t>
  </si>
  <si>
    <t>37Д</t>
  </si>
  <si>
    <t>31Р</t>
  </si>
  <si>
    <t>45Д</t>
  </si>
  <si>
    <t>19ДО</t>
  </si>
  <si>
    <t>18АКТ</t>
  </si>
  <si>
    <t>35Д</t>
  </si>
  <si>
    <t>34Р</t>
  </si>
  <si>
    <t>33Р</t>
  </si>
  <si>
    <t>32Р</t>
  </si>
  <si>
    <t>37Р</t>
  </si>
  <si>
    <t>7СПД</t>
  </si>
  <si>
    <t>6СПД</t>
  </si>
  <si>
    <t>18ДО</t>
  </si>
  <si>
    <t>44Д</t>
  </si>
  <si>
    <t>55ГД</t>
  </si>
  <si>
    <t>38Р</t>
  </si>
  <si>
    <t>16ДО</t>
  </si>
  <si>
    <t>38Д</t>
  </si>
  <si>
    <t>8А</t>
  </si>
  <si>
    <t>61ГД</t>
  </si>
  <si>
    <t>41Д</t>
  </si>
  <si>
    <t>33НК</t>
  </si>
  <si>
    <t>9А</t>
  </si>
  <si>
    <t>30Р</t>
  </si>
  <si>
    <t>ИЗО и черчение</t>
  </si>
  <si>
    <t>50ГД</t>
  </si>
  <si>
    <t>53ГД</t>
  </si>
  <si>
    <t>35Р</t>
  </si>
  <si>
    <t>36Р</t>
  </si>
  <si>
    <t>20АКТ</t>
  </si>
  <si>
    <t>63ГД</t>
  </si>
  <si>
    <t>8СПД</t>
  </si>
  <si>
    <t>46Д</t>
  </si>
  <si>
    <t>7ИЗО</t>
  </si>
  <si>
    <t>62ГД</t>
  </si>
  <si>
    <t>34НК</t>
  </si>
  <si>
    <t>59ГД</t>
  </si>
  <si>
    <t>57ГД</t>
  </si>
  <si>
    <t>60ГД</t>
  </si>
  <si>
    <t>21АКТ</t>
  </si>
  <si>
    <t>24Акт</t>
  </si>
  <si>
    <t>41ГД</t>
  </si>
  <si>
    <t>17АКТ</t>
  </si>
  <si>
    <t>12ДО</t>
  </si>
  <si>
    <t>5ИЗО</t>
  </si>
  <si>
    <t>6ИЗО</t>
  </si>
  <si>
    <t>19АКТ</t>
  </si>
  <si>
    <t>14ДО</t>
  </si>
  <si>
    <t>15ДО</t>
  </si>
  <si>
    <t>49ГД</t>
  </si>
  <si>
    <t>52ГД</t>
  </si>
  <si>
    <t>32НК</t>
  </si>
  <si>
    <t>4СПД</t>
  </si>
  <si>
    <t>49Д</t>
  </si>
  <si>
    <t>27АКТ</t>
  </si>
  <si>
    <t>67ГД</t>
  </si>
  <si>
    <t>36НК</t>
  </si>
  <si>
    <t>47Д</t>
  </si>
  <si>
    <t>12Х</t>
  </si>
  <si>
    <t>37НК</t>
  </si>
  <si>
    <t>15МО</t>
  </si>
  <si>
    <t>дошкольное образование</t>
  </si>
  <si>
    <t>65ГД</t>
  </si>
  <si>
    <t>ПДО хореография</t>
  </si>
  <si>
    <t>35НК</t>
  </si>
  <si>
    <t>48Д</t>
  </si>
  <si>
    <t>64ГД</t>
  </si>
  <si>
    <t>39НК</t>
  </si>
  <si>
    <t>66ГД</t>
  </si>
  <si>
    <t>16МО</t>
  </si>
  <si>
    <t>38НК</t>
  </si>
  <si>
    <t>50Д</t>
  </si>
  <si>
    <t>43НК</t>
  </si>
  <si>
    <t>42НК</t>
  </si>
  <si>
    <t>18МО</t>
  </si>
  <si>
    <t>54Д</t>
  </si>
  <si>
    <t>28АКТ</t>
  </si>
  <si>
    <t>16Х</t>
  </si>
  <si>
    <t>55Д</t>
  </si>
  <si>
    <t>57Д</t>
  </si>
  <si>
    <t>44НК</t>
  </si>
  <si>
    <t>52Д</t>
  </si>
  <si>
    <t>14Х</t>
  </si>
  <si>
    <t>17Х</t>
  </si>
  <si>
    <t>18Х</t>
  </si>
  <si>
    <t>13Х</t>
  </si>
  <si>
    <t>75ГД</t>
  </si>
  <si>
    <t>10А</t>
  </si>
  <si>
    <t>77ГД</t>
  </si>
  <si>
    <t>21ДО</t>
  </si>
  <si>
    <t>20ДО</t>
  </si>
  <si>
    <t>59Д</t>
  </si>
  <si>
    <t>76ГД</t>
  </si>
  <si>
    <t>30АКТ</t>
  </si>
  <si>
    <t>8изо</t>
  </si>
  <si>
    <t>71ГД</t>
  </si>
  <si>
    <t>46НК</t>
  </si>
  <si>
    <t>15Х</t>
  </si>
  <si>
    <t>74ГД</t>
  </si>
  <si>
    <t>73ГД</t>
  </si>
  <si>
    <t>78ГД</t>
  </si>
  <si>
    <t>43Р</t>
  </si>
  <si>
    <t>11А</t>
  </si>
  <si>
    <t>29АКТ</t>
  </si>
  <si>
    <t>45НК</t>
  </si>
  <si>
    <t>56Д</t>
  </si>
  <si>
    <t>58Д</t>
  </si>
  <si>
    <t>9ИЗО</t>
  </si>
  <si>
    <t>42Р</t>
  </si>
  <si>
    <t>41Р</t>
  </si>
  <si>
    <t>41НК</t>
  </si>
  <si>
    <t>70ГД</t>
  </si>
  <si>
    <t>69ГД</t>
  </si>
  <si>
    <t>68ГД</t>
  </si>
  <si>
    <t>40НК</t>
  </si>
  <si>
    <t>17МО</t>
  </si>
  <si>
    <t>51Д</t>
  </si>
  <si>
    <t>40Р</t>
  </si>
  <si>
    <t>10СПД</t>
  </si>
  <si>
    <t>9СПД</t>
  </si>
  <si>
    <t>53Д</t>
  </si>
  <si>
    <t>58ГД</t>
  </si>
  <si>
    <t>Дизайн (по отраслям), преподавание в НК</t>
  </si>
  <si>
    <t>52Р</t>
  </si>
  <si>
    <t>35АКТ</t>
  </si>
  <si>
    <t>49Р</t>
  </si>
  <si>
    <t>50НК</t>
  </si>
  <si>
    <t>84ГД</t>
  </si>
  <si>
    <t>66Д</t>
  </si>
  <si>
    <t>86ГД</t>
  </si>
  <si>
    <t>23ДО</t>
  </si>
  <si>
    <t>85ГД</t>
  </si>
  <si>
    <t>36АКТ</t>
  </si>
  <si>
    <t>24ДО</t>
  </si>
  <si>
    <t>39Р</t>
  </si>
  <si>
    <t>51НК</t>
  </si>
  <si>
    <t>83ГД</t>
  </si>
  <si>
    <t>63Д</t>
  </si>
  <si>
    <t>72ГД</t>
  </si>
  <si>
    <t>12А</t>
  </si>
  <si>
    <t>96ГД</t>
  </si>
  <si>
    <t>13А</t>
  </si>
  <si>
    <t>100ГД</t>
  </si>
  <si>
    <t>95ГД</t>
  </si>
  <si>
    <t>38АКТ</t>
  </si>
  <si>
    <t>39АКТ</t>
  </si>
  <si>
    <t>65Д</t>
  </si>
  <si>
    <t>55НК</t>
  </si>
  <si>
    <t>48НК</t>
  </si>
  <si>
    <t>79ГД</t>
  </si>
  <si>
    <t>48Р</t>
  </si>
  <si>
    <t>54НК</t>
  </si>
  <si>
    <t>ПДО Хореография</t>
  </si>
  <si>
    <t>11СПД</t>
  </si>
  <si>
    <t>60Нк</t>
  </si>
  <si>
    <t>103ГД</t>
  </si>
  <si>
    <t>51Р</t>
  </si>
  <si>
    <t>64Д</t>
  </si>
  <si>
    <t>47НК</t>
  </si>
  <si>
    <t>61Д</t>
  </si>
  <si>
    <t>54Р</t>
  </si>
  <si>
    <t>98ГД</t>
  </si>
  <si>
    <t>53Р</t>
  </si>
  <si>
    <t>97ГД</t>
  </si>
  <si>
    <t>99ГД</t>
  </si>
  <si>
    <t>60Д</t>
  </si>
  <si>
    <t>62Д</t>
  </si>
  <si>
    <t>56НК</t>
  </si>
  <si>
    <t>56Р</t>
  </si>
  <si>
    <t>102ГД</t>
  </si>
  <si>
    <t>57НК</t>
  </si>
  <si>
    <t>41АКТ</t>
  </si>
  <si>
    <t>40АКТ</t>
  </si>
  <si>
    <t>104ГД</t>
  </si>
  <si>
    <t>19МО</t>
  </si>
  <si>
    <t>25ДО</t>
  </si>
  <si>
    <t>59НК</t>
  </si>
  <si>
    <t>26ДО</t>
  </si>
  <si>
    <t>42АКТ</t>
  </si>
  <si>
    <t>оригинал</t>
  </si>
  <si>
    <t>копия</t>
  </si>
  <si>
    <t>забрала документы 03.07.2026</t>
  </si>
  <si>
    <t>Оригинал</t>
  </si>
  <si>
    <t>67Д</t>
  </si>
  <si>
    <t>(забрала документы 03.07.2026)</t>
  </si>
  <si>
    <t>58НК</t>
  </si>
  <si>
    <t>27ДО</t>
  </si>
  <si>
    <t>62НК</t>
  </si>
  <si>
    <t>28ДО</t>
  </si>
  <si>
    <t>61Р</t>
  </si>
  <si>
    <t>108ГД</t>
  </si>
  <si>
    <t>66НК</t>
  </si>
  <si>
    <t>20МО</t>
  </si>
  <si>
    <t>65НК</t>
  </si>
  <si>
    <t>50Р</t>
  </si>
  <si>
    <t>34АКТ</t>
  </si>
  <si>
    <t>музыкальное образование</t>
  </si>
  <si>
    <t>82ГД</t>
  </si>
  <si>
    <t>Реклама (ком.)</t>
  </si>
  <si>
    <t>Педагогика дополнительного образования (техническая направленность - анимация) ком.</t>
  </si>
  <si>
    <t>Графический дизайнер (ком.)</t>
  </si>
  <si>
    <t>Дизайн (по отраслям) ком.</t>
  </si>
  <si>
    <t>31ДО</t>
  </si>
  <si>
    <t>15СПД</t>
  </si>
  <si>
    <t>20Х</t>
  </si>
  <si>
    <t>ПДО Хореграфия</t>
  </si>
  <si>
    <t>19Х</t>
  </si>
  <si>
    <t>47Р</t>
  </si>
  <si>
    <t>32АКТ</t>
  </si>
  <si>
    <t>33АКТ</t>
  </si>
  <si>
    <t>31АКТ</t>
  </si>
  <si>
    <t>Актёрское искусство (ком.)</t>
  </si>
  <si>
    <t>46Р</t>
  </si>
  <si>
    <t>45Р</t>
  </si>
  <si>
    <t>81ГД</t>
  </si>
  <si>
    <t>80ГД</t>
  </si>
  <si>
    <t>22ДО</t>
  </si>
  <si>
    <t>60Р</t>
  </si>
  <si>
    <t>ПДО (техническая направленность анимация)</t>
  </si>
  <si>
    <t>Графический дизайнер, Дизайн (по отраслям)</t>
  </si>
  <si>
    <t>105ГД</t>
  </si>
  <si>
    <t>111ГД</t>
  </si>
  <si>
    <t>16СПД</t>
  </si>
  <si>
    <t>32ДО</t>
  </si>
  <si>
    <t>68НК</t>
  </si>
  <si>
    <t>69Д</t>
  </si>
  <si>
    <t>68Д</t>
  </si>
  <si>
    <t>67НК</t>
  </si>
  <si>
    <t>109ГД</t>
  </si>
  <si>
    <t>110ГД</t>
  </si>
  <si>
    <t>70Д</t>
  </si>
  <si>
    <t>17СПД</t>
  </si>
  <si>
    <t>112ГД</t>
  </si>
  <si>
    <t>107ГД</t>
  </si>
  <si>
    <t>106ГД</t>
  </si>
  <si>
    <t>58Р</t>
  </si>
  <si>
    <t>59Р</t>
  </si>
  <si>
    <t>33ДО</t>
  </si>
  <si>
    <t>69НК</t>
  </si>
  <si>
    <t>18СПД</t>
  </si>
  <si>
    <t>44АКТ</t>
  </si>
  <si>
    <t>14СПД</t>
  </si>
  <si>
    <t>63НК</t>
  </si>
  <si>
    <t>13СПД</t>
  </si>
  <si>
    <t>34ДО</t>
  </si>
  <si>
    <t>Дошкольное образование (ком.)</t>
  </si>
  <si>
    <t>113ГД</t>
  </si>
  <si>
    <t>57Р</t>
  </si>
  <si>
    <t>64НК</t>
  </si>
  <si>
    <t>29ДО</t>
  </si>
  <si>
    <t>30ДО</t>
  </si>
  <si>
    <t>61НК</t>
  </si>
  <si>
    <t>44Р</t>
  </si>
  <si>
    <t>12СПД</t>
  </si>
  <si>
    <t>114ГД</t>
  </si>
  <si>
    <t>64Р</t>
  </si>
  <si>
    <t>71НК</t>
  </si>
  <si>
    <t>55Р</t>
  </si>
  <si>
    <t>101ГД</t>
  </si>
  <si>
    <t>Первоочередное, преимущественное</t>
  </si>
  <si>
    <t>37АКТ</t>
  </si>
  <si>
    <t>72НК</t>
  </si>
  <si>
    <t>45АКТ</t>
  </si>
  <si>
    <t>49НК</t>
  </si>
  <si>
    <t>52НК</t>
  </si>
  <si>
    <t>88ГД</t>
  </si>
  <si>
    <t>43АКТ</t>
  </si>
  <si>
    <t>48АКТ</t>
  </si>
  <si>
    <t>65Р</t>
  </si>
  <si>
    <t>19СПД</t>
  </si>
  <si>
    <t>70НК</t>
  </si>
  <si>
    <t>47АКТ</t>
  </si>
  <si>
    <t>62Р</t>
  </si>
  <si>
    <t>71Д</t>
  </si>
  <si>
    <t>94ГД</t>
  </si>
  <si>
    <t>93ГД</t>
  </si>
  <si>
    <t>53НК</t>
  </si>
  <si>
    <t>91ГД</t>
  </si>
  <si>
    <t>115ГД</t>
  </si>
  <si>
    <t>90ГД</t>
  </si>
  <si>
    <t>89ГД</t>
  </si>
  <si>
    <t>35ДО</t>
  </si>
  <si>
    <t>21МО</t>
  </si>
  <si>
    <t>74Д</t>
  </si>
  <si>
    <t>5СЦ</t>
  </si>
  <si>
    <t>73Д</t>
  </si>
  <si>
    <t>116ГД</t>
  </si>
  <si>
    <t>21Х</t>
  </si>
  <si>
    <t>36ДО</t>
  </si>
  <si>
    <t>72Д</t>
  </si>
  <si>
    <t>22МО</t>
  </si>
  <si>
    <t>23МО</t>
  </si>
  <si>
    <t>118ГД</t>
  </si>
  <si>
    <t>117ГД</t>
  </si>
  <si>
    <t>119ГД</t>
  </si>
  <si>
    <t>74НК</t>
  </si>
  <si>
    <t>22Х</t>
  </si>
  <si>
    <t>20СПД</t>
  </si>
  <si>
    <t>ПДО (Сценическая деятельность)</t>
  </si>
  <si>
    <t>73НК</t>
  </si>
  <si>
    <t>75НК</t>
  </si>
  <si>
    <t>66Р</t>
  </si>
  <si>
    <t>37ДО</t>
  </si>
  <si>
    <t xml:space="preserve"> (забрала документы 03.07.2026)</t>
  </si>
  <si>
    <t>24Х</t>
  </si>
  <si>
    <t>21СПД</t>
  </si>
  <si>
    <t>76Д</t>
  </si>
  <si>
    <t>75Д</t>
  </si>
  <si>
    <t>графический дизайнер (приоритет)</t>
  </si>
  <si>
    <t>81НК</t>
  </si>
  <si>
    <t>39ДО</t>
  </si>
  <si>
    <t>38ДО</t>
  </si>
  <si>
    <t>80НК</t>
  </si>
  <si>
    <t>79НК</t>
  </si>
  <si>
    <t>23СПД</t>
  </si>
  <si>
    <t>120ГД</t>
  </si>
  <si>
    <t>122ГД</t>
  </si>
  <si>
    <t>121ГД</t>
  </si>
  <si>
    <t>24МО</t>
  </si>
  <si>
    <t>76НК</t>
  </si>
  <si>
    <t>77НК</t>
  </si>
  <si>
    <t>49АКТ</t>
  </si>
  <si>
    <t>83НК</t>
  </si>
  <si>
    <t>ПДО (тех. Направленность - анимация)</t>
  </si>
  <si>
    <t>52АКТ</t>
  </si>
  <si>
    <t>123ГД</t>
  </si>
  <si>
    <t>124ГД</t>
  </si>
  <si>
    <t>23Х</t>
  </si>
  <si>
    <t>46ДО</t>
  </si>
  <si>
    <t>22СПД</t>
  </si>
  <si>
    <t>77Д</t>
  </si>
  <si>
    <t>67Р</t>
  </si>
  <si>
    <t>50АКТ</t>
  </si>
  <si>
    <t>82Д</t>
  </si>
  <si>
    <t>27МО</t>
  </si>
  <si>
    <t>81Д</t>
  </si>
  <si>
    <t>128ГД</t>
  </si>
  <si>
    <t>27Х</t>
  </si>
  <si>
    <t>80Д</t>
  </si>
  <si>
    <t>127ГД</t>
  </si>
  <si>
    <t>79Д</t>
  </si>
  <si>
    <t>130ГД</t>
  </si>
  <si>
    <t>129ГД</t>
  </si>
  <si>
    <t>51АКТ</t>
  </si>
  <si>
    <t>87НК</t>
  </si>
  <si>
    <t>26МО</t>
  </si>
  <si>
    <t>44ДО</t>
  </si>
  <si>
    <t>88НК</t>
  </si>
  <si>
    <t>78НК</t>
  </si>
  <si>
    <t>43ДО</t>
  </si>
  <si>
    <t>41ДО</t>
  </si>
  <si>
    <t>40ДО</t>
  </si>
  <si>
    <t>42ДО</t>
  </si>
  <si>
    <t>84НК</t>
  </si>
  <si>
    <t>26Х</t>
  </si>
  <si>
    <t>25Х</t>
  </si>
  <si>
    <t>85НК</t>
  </si>
  <si>
    <t>86НК</t>
  </si>
  <si>
    <t>70Р</t>
  </si>
  <si>
    <t>25МО</t>
  </si>
  <si>
    <t>45ДО</t>
  </si>
  <si>
    <t>69Р</t>
  </si>
  <si>
    <t>89НК</t>
  </si>
  <si>
    <t>47ДО</t>
  </si>
  <si>
    <t>83Д</t>
  </si>
  <si>
    <t>53АКТ</t>
  </si>
  <si>
    <t>48ДО</t>
  </si>
  <si>
    <t>126ГД</t>
  </si>
  <si>
    <t>49ДО</t>
  </si>
  <si>
    <t>51ДО</t>
  </si>
  <si>
    <t>50ДО</t>
  </si>
  <si>
    <t>134ГД</t>
  </si>
  <si>
    <t>85Д</t>
  </si>
  <si>
    <t>забрала документы 13.07</t>
  </si>
  <si>
    <t>98НК</t>
  </si>
  <si>
    <t>86Д</t>
  </si>
  <si>
    <t>145ГД</t>
  </si>
  <si>
    <t>78Р</t>
  </si>
  <si>
    <t>89Д</t>
  </si>
  <si>
    <t>52ДО</t>
  </si>
  <si>
    <t>93НК</t>
  </si>
  <si>
    <t>29Х</t>
  </si>
  <si>
    <t>88Д</t>
  </si>
  <si>
    <t>92НК</t>
  </si>
  <si>
    <t>копия (оригинал выдан 14.07.2026)</t>
  </si>
  <si>
    <t>87Д</t>
  </si>
  <si>
    <t>54АКТ</t>
  </si>
  <si>
    <t>90НК</t>
  </si>
  <si>
    <t>132ГД</t>
  </si>
  <si>
    <t>147ГД</t>
  </si>
  <si>
    <t>135ГД</t>
  </si>
  <si>
    <t>133ГД</t>
  </si>
  <si>
    <t>136ГД</t>
  </si>
  <si>
    <t>144ГД</t>
  </si>
  <si>
    <t>146ГД</t>
  </si>
  <si>
    <t>14А</t>
  </si>
  <si>
    <t>143ГД</t>
  </si>
  <si>
    <t>142ГД</t>
  </si>
  <si>
    <t>94НК</t>
  </si>
  <si>
    <t>137ГД</t>
  </si>
  <si>
    <t>10изо</t>
  </si>
  <si>
    <t>31Х</t>
  </si>
  <si>
    <t>79Р</t>
  </si>
  <si>
    <t>95Д</t>
  </si>
  <si>
    <t>56АКТ</t>
  </si>
  <si>
    <t>32Х</t>
  </si>
  <si>
    <t>77Р</t>
  </si>
  <si>
    <t>28Х</t>
  </si>
  <si>
    <t>30Х</t>
  </si>
  <si>
    <t>53ДО</t>
  </si>
  <si>
    <t>29МО</t>
  </si>
  <si>
    <t>91Д</t>
  </si>
  <si>
    <t>92Д</t>
  </si>
  <si>
    <t>93Д</t>
  </si>
  <si>
    <t>94Д</t>
  </si>
  <si>
    <t>54ДО</t>
  </si>
  <si>
    <t>99НК</t>
  </si>
  <si>
    <t>29СПД</t>
  </si>
  <si>
    <t>ПДО (СПД) (ком)</t>
  </si>
  <si>
    <t>71Р</t>
  </si>
  <si>
    <t>26СПД</t>
  </si>
  <si>
    <t>25СПД</t>
  </si>
  <si>
    <t>100НК</t>
  </si>
  <si>
    <t>55ДО</t>
  </si>
  <si>
    <t>97Д</t>
  </si>
  <si>
    <t>96Д</t>
  </si>
  <si>
    <t>138ГД</t>
  </si>
  <si>
    <t>131ГД</t>
  </si>
  <si>
    <t>97НК</t>
  </si>
  <si>
    <t>96НК</t>
  </si>
  <si>
    <t>95НК</t>
  </si>
  <si>
    <t>82Р</t>
  </si>
  <si>
    <t>56ДО</t>
  </si>
  <si>
    <t>82НК</t>
  </si>
  <si>
    <t>125ГД</t>
  </si>
  <si>
    <t>78Д</t>
  </si>
  <si>
    <t>не явилась</t>
  </si>
  <si>
    <t>ПДО (Хореография) (ком)</t>
  </si>
  <si>
    <t>55АКТ</t>
  </si>
  <si>
    <t>83Р</t>
  </si>
  <si>
    <t>101НК</t>
  </si>
  <si>
    <t>30МО</t>
  </si>
  <si>
    <t>60ДО</t>
  </si>
  <si>
    <t>59ДО</t>
  </si>
  <si>
    <t>11ИЗО</t>
  </si>
  <si>
    <t>81Р</t>
  </si>
  <si>
    <t>80Р</t>
  </si>
  <si>
    <t>57АКТ</t>
  </si>
  <si>
    <t>58ДО</t>
  </si>
  <si>
    <t>102НК</t>
  </si>
  <si>
    <t>141ГД</t>
  </si>
  <si>
    <t>58АКТ</t>
  </si>
  <si>
    <t>103НК</t>
  </si>
  <si>
    <t>148ГД</t>
  </si>
  <si>
    <t>98Д</t>
  </si>
  <si>
    <t>57ДО</t>
  </si>
  <si>
    <t>84Р</t>
  </si>
  <si>
    <t>90Д</t>
  </si>
  <si>
    <t>73Р</t>
  </si>
  <si>
    <t>74Р</t>
  </si>
  <si>
    <t>68Р</t>
  </si>
  <si>
    <t>ПДО (СПД), ГД, изо, Д, МО, Преподавание в НК, АКТ</t>
  </si>
  <si>
    <t>72Р</t>
  </si>
  <si>
    <t>актерское искусство</t>
  </si>
  <si>
    <t>28СПД</t>
  </si>
  <si>
    <t>84Д</t>
  </si>
  <si>
    <t>Изо и черчение (ком)</t>
  </si>
  <si>
    <t>59АКТ</t>
  </si>
  <si>
    <t>ПДО (тех направленность - анимация)</t>
  </si>
  <si>
    <t>85Р</t>
  </si>
  <si>
    <t>61ДО</t>
  </si>
  <si>
    <t>28МО</t>
  </si>
  <si>
    <t>91НК</t>
  </si>
  <si>
    <t>76Р</t>
  </si>
  <si>
    <t>75Р</t>
  </si>
  <si>
    <t>140ГД</t>
  </si>
  <si>
    <t>149ГД</t>
  </si>
  <si>
    <t>86Р</t>
  </si>
  <si>
    <t>12изо</t>
  </si>
  <si>
    <t>32СПД</t>
  </si>
  <si>
    <t>63Р</t>
  </si>
  <si>
    <t>99Д</t>
  </si>
  <si>
    <t>33СПД</t>
  </si>
  <si>
    <t>31СПД</t>
  </si>
  <si>
    <t>104НК</t>
  </si>
  <si>
    <t>62ДО</t>
  </si>
  <si>
    <t>33Х</t>
  </si>
  <si>
    <t>87Р</t>
  </si>
  <si>
    <t>15А</t>
  </si>
  <si>
    <t>30СПД</t>
  </si>
  <si>
    <t>60АКТ</t>
  </si>
  <si>
    <t>150ГД</t>
  </si>
  <si>
    <t>34Х</t>
  </si>
  <si>
    <t>61АКТ</t>
  </si>
  <si>
    <t>151ГД</t>
  </si>
  <si>
    <t>63ДО</t>
  </si>
  <si>
    <t>35Х</t>
  </si>
  <si>
    <t>36Х</t>
  </si>
  <si>
    <t>62АКТ</t>
  </si>
  <si>
    <t>101Д</t>
  </si>
  <si>
    <t>153ГД</t>
  </si>
  <si>
    <t>6СЦ</t>
  </si>
  <si>
    <t>31МО</t>
  </si>
  <si>
    <t>65ДО</t>
  </si>
  <si>
    <t>64ДО</t>
  </si>
  <si>
    <t>105НК</t>
  </si>
  <si>
    <t>Отказ ПДО (СПД)</t>
  </si>
  <si>
    <t>100Д</t>
  </si>
  <si>
    <t>89Р</t>
  </si>
  <si>
    <t>88Р</t>
  </si>
  <si>
    <t>152ГД</t>
  </si>
  <si>
    <t>102Д</t>
  </si>
  <si>
    <t>90Р</t>
  </si>
  <si>
    <t>Дизайн (по отраслям), ПДО (СПД)</t>
  </si>
  <si>
    <t>13ИЗО</t>
  </si>
  <si>
    <t>156ГД</t>
  </si>
  <si>
    <t>Отказ ПДО (СПД), Преподавание в НК</t>
  </si>
  <si>
    <t>157ГД</t>
  </si>
  <si>
    <t>64АКТ</t>
  </si>
  <si>
    <t xml:space="preserve"> изо и черчение</t>
  </si>
  <si>
    <t>158ГД</t>
  </si>
  <si>
    <t>91Р</t>
  </si>
  <si>
    <t>зачтено</t>
  </si>
  <si>
    <t>не зачтено</t>
  </si>
  <si>
    <t>69ДО</t>
  </si>
  <si>
    <t>68ДО</t>
  </si>
  <si>
    <t>66ДО</t>
  </si>
  <si>
    <t>154ГД</t>
  </si>
  <si>
    <t>32МО</t>
  </si>
  <si>
    <t>106НК</t>
  </si>
  <si>
    <t>103Д</t>
  </si>
  <si>
    <t>67ДО</t>
  </si>
  <si>
    <t>Графический дизайнер, Дизайн (по отраслям), актерское искусство</t>
  </si>
  <si>
    <t>159ГД</t>
  </si>
  <si>
    <t>70ДО</t>
  </si>
  <si>
    <t>72ДО</t>
  </si>
  <si>
    <t>63АКТ</t>
  </si>
  <si>
    <t>37Х</t>
  </si>
  <si>
    <t>66АКТ</t>
  </si>
  <si>
    <t>96Р</t>
  </si>
  <si>
    <t>97Р</t>
  </si>
  <si>
    <t>34СПД</t>
  </si>
  <si>
    <t>155ГД</t>
  </si>
  <si>
    <t>73ДО</t>
  </si>
  <si>
    <t>33МО</t>
  </si>
  <si>
    <t>107НК</t>
  </si>
  <si>
    <t>35СПД</t>
  </si>
  <si>
    <t>34МО</t>
  </si>
  <si>
    <t>94Р</t>
  </si>
  <si>
    <t>95Р</t>
  </si>
  <si>
    <t>104Д</t>
  </si>
  <si>
    <t>Графический дизайнер, Преподавание в НК</t>
  </si>
  <si>
    <t>36СПД</t>
  </si>
  <si>
    <t>92Р</t>
  </si>
  <si>
    <t>65АКТ</t>
  </si>
  <si>
    <t>160ГД</t>
  </si>
  <si>
    <t>161ГД</t>
  </si>
  <si>
    <t>162ГД</t>
  </si>
  <si>
    <t>71ДО</t>
  </si>
  <si>
    <t>164ГД</t>
  </si>
  <si>
    <t>100Р</t>
  </si>
  <si>
    <t>75ДО</t>
  </si>
  <si>
    <t>69АКТ</t>
  </si>
  <si>
    <t>110НК</t>
  </si>
  <si>
    <t>76ДО</t>
  </si>
  <si>
    <t>101Р</t>
  </si>
  <si>
    <t>105Д</t>
  </si>
  <si>
    <t>167ГД</t>
  </si>
  <si>
    <t>108НК</t>
  </si>
  <si>
    <t>109НК</t>
  </si>
  <si>
    <t>74ДО</t>
  </si>
  <si>
    <t>38Х</t>
  </si>
  <si>
    <t>168ГД</t>
  </si>
  <si>
    <t>16А</t>
  </si>
  <si>
    <t>99Р</t>
  </si>
  <si>
    <t>67АКТ</t>
  </si>
  <si>
    <t>68АКТ</t>
  </si>
  <si>
    <t>163ГД</t>
  </si>
  <si>
    <t>98Р</t>
  </si>
  <si>
    <t>18А</t>
  </si>
  <si>
    <t>111НК</t>
  </si>
  <si>
    <t>17А</t>
  </si>
  <si>
    <t>104Р</t>
  </si>
  <si>
    <t>106Д</t>
  </si>
  <si>
    <t>112НК</t>
  </si>
  <si>
    <t>174ГД</t>
  </si>
  <si>
    <t>78ДО</t>
  </si>
  <si>
    <t>175ГД</t>
  </si>
  <si>
    <t>165ГД</t>
  </si>
  <si>
    <t>166ГД</t>
  </si>
  <si>
    <t>102Р</t>
  </si>
  <si>
    <t>103Р</t>
  </si>
  <si>
    <t>105Р</t>
  </si>
  <si>
    <t>170ГД</t>
  </si>
  <si>
    <t>171ГД</t>
  </si>
  <si>
    <t>172ГД</t>
  </si>
  <si>
    <t>173ГД</t>
  </si>
  <si>
    <t>38СПД</t>
  </si>
  <si>
    <t>77ДО</t>
  </si>
  <si>
    <t>ж0</t>
  </si>
  <si>
    <t>Дизайн (по отраслям), реклама</t>
  </si>
  <si>
    <t>108Д</t>
  </si>
  <si>
    <t>35МО</t>
  </si>
  <si>
    <t>41СПД</t>
  </si>
  <si>
    <t>42СПД</t>
  </si>
  <si>
    <t>71АКТ</t>
  </si>
  <si>
    <t>81ДО</t>
  </si>
  <si>
    <t>80ДО</t>
  </si>
  <si>
    <t>79ДО</t>
  </si>
  <si>
    <t>40СПД</t>
  </si>
  <si>
    <t>113НК</t>
  </si>
  <si>
    <t>43СПД</t>
  </si>
  <si>
    <t>109Д</t>
  </si>
  <si>
    <t>176ГД</t>
  </si>
  <si>
    <t>70АКТ</t>
  </si>
  <si>
    <t>107Д</t>
  </si>
  <si>
    <t>14ИЗО</t>
  </si>
  <si>
    <t>39СПД</t>
  </si>
  <si>
    <t>169ГД</t>
  </si>
  <si>
    <t>37СПД</t>
  </si>
  <si>
    <t xml:space="preserve">первоочередное </t>
  </si>
  <si>
    <t>20А</t>
  </si>
  <si>
    <t>19А</t>
  </si>
  <si>
    <t>копия (забрали оригинал 21.07)</t>
  </si>
  <si>
    <t>106Р</t>
  </si>
  <si>
    <t>72АКТ</t>
  </si>
  <si>
    <t>36МО</t>
  </si>
  <si>
    <t>177ГД</t>
  </si>
  <si>
    <t>37МО</t>
  </si>
  <si>
    <t>15изо</t>
  </si>
  <si>
    <t>83ДО</t>
  </si>
  <si>
    <t>38МО</t>
  </si>
  <si>
    <t>82ДО</t>
  </si>
  <si>
    <t>178ГД</t>
  </si>
  <si>
    <t>108Р</t>
  </si>
  <si>
    <t>44СПД</t>
  </si>
  <si>
    <t>39МО</t>
  </si>
  <si>
    <t>107Р</t>
  </si>
  <si>
    <t>114НК</t>
  </si>
  <si>
    <t>93Р</t>
  </si>
  <si>
    <t>85ДО</t>
  </si>
  <si>
    <t>84ДО</t>
  </si>
  <si>
    <t>111Д</t>
  </si>
  <si>
    <t>75АКТ</t>
  </si>
  <si>
    <t>76АКТ</t>
  </si>
  <si>
    <t>86ДО</t>
  </si>
  <si>
    <t>87ДО</t>
  </si>
  <si>
    <t>88ДО</t>
  </si>
  <si>
    <t>77АКТ</t>
  </si>
  <si>
    <t>110Д</t>
  </si>
  <si>
    <t>39Х</t>
  </si>
  <si>
    <t>78АКТ</t>
  </si>
  <si>
    <t>109Р</t>
  </si>
  <si>
    <t>112Д</t>
  </si>
  <si>
    <t>111Р</t>
  </si>
  <si>
    <t>110Р</t>
  </si>
  <si>
    <t>112Р</t>
  </si>
  <si>
    <t>73АКТ</t>
  </si>
  <si>
    <t>74АКТ</t>
  </si>
  <si>
    <t>179ГД</t>
  </si>
  <si>
    <t>НК (ком)</t>
  </si>
  <si>
    <t>реклама, НК, ДО, СПД  отозвано через ЕПГУ</t>
  </si>
  <si>
    <t>183ГД</t>
  </si>
  <si>
    <t>115Д</t>
  </si>
  <si>
    <t>отказ от НК и ГД</t>
  </si>
  <si>
    <t>отказ от ПДО (СПД)</t>
  </si>
  <si>
    <t>1Х-ком</t>
  </si>
  <si>
    <t>113Д</t>
  </si>
  <si>
    <t>не явился</t>
  </si>
  <si>
    <t>не будет поступать</t>
  </si>
  <si>
    <t>не будет сдавать экзамен</t>
  </si>
  <si>
    <t>передумала поступать на дизайн</t>
  </si>
  <si>
    <t>выбрала другой колледж</t>
  </si>
  <si>
    <t>не будет сдавать дизайн</t>
  </si>
  <si>
    <t>79АКТ</t>
  </si>
  <si>
    <t>90ДО</t>
  </si>
  <si>
    <t>45СПД</t>
  </si>
  <si>
    <t>16ИЗО</t>
  </si>
  <si>
    <t>89ДО</t>
  </si>
  <si>
    <t>113Р</t>
  </si>
  <si>
    <t>114Д</t>
  </si>
  <si>
    <t>115НК</t>
  </si>
  <si>
    <t>182ГД</t>
  </si>
  <si>
    <t>забрали документы 24.07.2026</t>
  </si>
  <si>
    <t>91ДО</t>
  </si>
  <si>
    <t>116НК</t>
  </si>
  <si>
    <t>181ГД</t>
  </si>
  <si>
    <t>180ГД</t>
  </si>
  <si>
    <t>40МО</t>
  </si>
  <si>
    <t>116Д</t>
  </si>
  <si>
    <t>115Р</t>
  </si>
  <si>
    <t>185ГД</t>
  </si>
  <si>
    <t>81АКТ</t>
  </si>
  <si>
    <t>184ГД</t>
  </si>
  <si>
    <t>80АКТ</t>
  </si>
  <si>
    <t>186ГД</t>
  </si>
  <si>
    <t>82АКТ</t>
  </si>
  <si>
    <t>46СПД</t>
  </si>
  <si>
    <t>117НК</t>
  </si>
  <si>
    <t>92ДО</t>
  </si>
  <si>
    <t>21А</t>
  </si>
  <si>
    <t>41МО</t>
  </si>
  <si>
    <t>187ГД</t>
  </si>
  <si>
    <t>93ДО</t>
  </si>
  <si>
    <t>копия (забрали аттестат 24.07.2026)</t>
  </si>
  <si>
    <t>22А</t>
  </si>
  <si>
    <t>94ДО</t>
  </si>
  <si>
    <t>83АКТ</t>
  </si>
  <si>
    <t>забрали документы 27.07.2026</t>
  </si>
  <si>
    <t>ПДО Хореография, сценическая деятельность</t>
  </si>
  <si>
    <t>119НК</t>
  </si>
  <si>
    <t>86АКТ</t>
  </si>
  <si>
    <t>копия (забрали оригинал 27.07)</t>
  </si>
  <si>
    <t>40Х</t>
  </si>
  <si>
    <t>190ГД</t>
  </si>
  <si>
    <t>121НК</t>
  </si>
  <si>
    <t>100ДО</t>
  </si>
  <si>
    <t>118Р</t>
  </si>
  <si>
    <t>95ДО</t>
  </si>
  <si>
    <t>118НК</t>
  </si>
  <si>
    <t>87АКТ</t>
  </si>
  <si>
    <t>42МО</t>
  </si>
  <si>
    <t>забрал документы 28.07.2026</t>
  </si>
  <si>
    <t>120НК</t>
  </si>
  <si>
    <t>117Д</t>
  </si>
  <si>
    <t>1АКТ-ком</t>
  </si>
  <si>
    <t>18ИЗО</t>
  </si>
  <si>
    <t>99ДО</t>
  </si>
  <si>
    <t>43МО</t>
  </si>
  <si>
    <t>98ДО</t>
  </si>
  <si>
    <t>97ДО</t>
  </si>
  <si>
    <t>119Р</t>
  </si>
  <si>
    <t>191ГД</t>
  </si>
  <si>
    <t>забрали документы 28.07.2026</t>
  </si>
  <si>
    <t>189ГД</t>
  </si>
  <si>
    <t>188ГД</t>
  </si>
  <si>
    <t>48СПД</t>
  </si>
  <si>
    <t>47СПД</t>
  </si>
  <si>
    <t>17ИЗО</t>
  </si>
  <si>
    <t>85АКТ</t>
  </si>
  <si>
    <t>84АКТ</t>
  </si>
  <si>
    <t>96ДО</t>
  </si>
  <si>
    <t>116Р</t>
  </si>
  <si>
    <t>117Р</t>
  </si>
  <si>
    <t>122НК</t>
  </si>
  <si>
    <t>101ДО</t>
  </si>
  <si>
    <t>193ГД</t>
  </si>
  <si>
    <t>192ГД</t>
  </si>
  <si>
    <t>44МО</t>
  </si>
  <si>
    <t>49СПД</t>
  </si>
  <si>
    <t>123НК</t>
  </si>
  <si>
    <t>50СПД</t>
  </si>
  <si>
    <t>124НК</t>
  </si>
  <si>
    <t>отозвано заявление на ЕПГУ Д, Р, СПД</t>
  </si>
  <si>
    <t>Реклама, Актерское искусство</t>
  </si>
  <si>
    <t>126НК</t>
  </si>
  <si>
    <t>88АКТ</t>
  </si>
  <si>
    <t>194ГД</t>
  </si>
  <si>
    <t>102ДО</t>
  </si>
  <si>
    <t>51СПД</t>
  </si>
  <si>
    <t>121Р</t>
  </si>
  <si>
    <t>125НК</t>
  </si>
  <si>
    <t>89АКТ</t>
  </si>
  <si>
    <t>195ГД</t>
  </si>
  <si>
    <t>196ГД</t>
  </si>
  <si>
    <t>120Р</t>
  </si>
  <si>
    <t>ПДО (СПД), реклама, граф дизайнер</t>
  </si>
  <si>
    <t>не полностью копия</t>
  </si>
  <si>
    <t>122Р</t>
  </si>
  <si>
    <t>41Х</t>
  </si>
  <si>
    <t>копия (забрала оригинал 30.07)</t>
  </si>
  <si>
    <t>забрала документв 30.07.2026</t>
  </si>
  <si>
    <t>ПДО (тех. направленность - анимация)</t>
  </si>
  <si>
    <t>копия (оригинал аттестата выдан 31.07.2026)</t>
  </si>
  <si>
    <t>ПДО (тех.направленность - анимация)</t>
  </si>
  <si>
    <t>Ждут результаты в колледже при ОмПГУ, 10.08.2026</t>
  </si>
  <si>
    <t>Дизайн (по отраслям), изо и черчение</t>
  </si>
  <si>
    <t>Привезут в ближайшее время</t>
  </si>
  <si>
    <t>197ГД</t>
  </si>
  <si>
    <t>забрала документы 31.07.2026</t>
  </si>
  <si>
    <t>90АКТ</t>
  </si>
  <si>
    <t>123Р</t>
  </si>
  <si>
    <t>идет в школу</t>
  </si>
  <si>
    <t>ПДО (СПД) отказ от специальности, привезут оригинал</t>
  </si>
  <si>
    <t>привезут оригинал</t>
  </si>
  <si>
    <t>думает СПД</t>
  </si>
  <si>
    <t>графический дизайнер</t>
  </si>
  <si>
    <t>198ГД</t>
  </si>
  <si>
    <t>42Х</t>
  </si>
  <si>
    <t>103ДО</t>
  </si>
  <si>
    <t>забрала документы 31.07</t>
  </si>
  <si>
    <t>199ГД</t>
  </si>
  <si>
    <t>124Р</t>
  </si>
  <si>
    <t>забрала документы 03.08.26</t>
  </si>
  <si>
    <t>ДО</t>
  </si>
  <si>
    <t>ПДО СПД</t>
  </si>
  <si>
    <t>ПДО
Дизайн
отказ</t>
  </si>
  <si>
    <t>200ГД</t>
  </si>
  <si>
    <t>126Р</t>
  </si>
  <si>
    <t>127НК</t>
  </si>
  <si>
    <t>201ГД</t>
  </si>
  <si>
    <t>202ГД</t>
  </si>
  <si>
    <t>104ДО</t>
  </si>
  <si>
    <t>ПДО СПД(ком)</t>
  </si>
  <si>
    <t>7СЦ</t>
  </si>
  <si>
    <t>128НК</t>
  </si>
  <si>
    <t>125Р</t>
  </si>
  <si>
    <t>45МО</t>
  </si>
  <si>
    <t>129НК</t>
  </si>
  <si>
    <t>53СПД</t>
  </si>
  <si>
    <t>52СПД</t>
  </si>
  <si>
    <t>н/о</t>
  </si>
  <si>
    <t>130НК</t>
  </si>
  <si>
    <t>8СЦ</t>
  </si>
  <si>
    <t>203ГД</t>
  </si>
  <si>
    <t>ЕГПУ</t>
  </si>
  <si>
    <t>204ГД</t>
  </si>
  <si>
    <t>105ДО</t>
  </si>
  <si>
    <t>43Х</t>
  </si>
  <si>
    <t>Графический дизайнер (ком)</t>
  </si>
  <si>
    <t>131НК</t>
  </si>
  <si>
    <t>ПДО (хореография)</t>
  </si>
  <si>
    <t>106ДО</t>
  </si>
  <si>
    <t>Дошкольное образование
ком</t>
  </si>
  <si>
    <t>Реклама (ком)</t>
  </si>
  <si>
    <t>Дошкольное образование (ком)</t>
  </si>
  <si>
    <t xml:space="preserve">ПДО СПД (+ком)
</t>
  </si>
  <si>
    <t>54СПД</t>
  </si>
  <si>
    <t>Подумают
Приедут до 08.08</t>
  </si>
  <si>
    <t>Не план поступать</t>
  </si>
  <si>
    <t>Поступила в др.колледж
отзавет заяв.</t>
  </si>
  <si>
    <t>Подвезут до 10.08</t>
  </si>
  <si>
    <t>Не план поступать
Отозвали заяв</t>
  </si>
  <si>
    <t>Не будет поступать
Отозв заяв.</t>
  </si>
  <si>
    <t>44Х</t>
  </si>
  <si>
    <t xml:space="preserve">Графический дизайнер </t>
  </si>
  <si>
    <t>132НК</t>
  </si>
  <si>
    <t>19ИЗО</t>
  </si>
  <si>
    <t>127Р</t>
  </si>
  <si>
    <t>107ДО</t>
  </si>
  <si>
    <t>133НК</t>
  </si>
  <si>
    <t>ждут результаты в техн.кол
курсы до 14.08</t>
  </si>
  <si>
    <t>55СПД</t>
  </si>
  <si>
    <t>коппия</t>
  </si>
  <si>
    <t>кория</t>
  </si>
  <si>
    <t>забрали документы 05.08.26</t>
  </si>
  <si>
    <t>134НК</t>
  </si>
  <si>
    <t>56СПД</t>
  </si>
  <si>
    <t>118Д</t>
  </si>
  <si>
    <t>119Д</t>
  </si>
  <si>
    <t>Забрали документы</t>
  </si>
  <si>
    <t>забрали документы</t>
  </si>
  <si>
    <t>45Х</t>
  </si>
  <si>
    <t>46Х</t>
  </si>
  <si>
    <t>205ГД</t>
  </si>
  <si>
    <t>ПДО ПДО</t>
  </si>
  <si>
    <t>Отказ от актерского</t>
  </si>
  <si>
    <t>130Р</t>
  </si>
  <si>
    <t>забрали документы 06.08.2026</t>
  </si>
  <si>
    <t>57СПД</t>
  </si>
  <si>
    <t>Дизайн</t>
  </si>
  <si>
    <t>отказ от ГД, Актерское искусство</t>
  </si>
  <si>
    <t>129Р</t>
  </si>
  <si>
    <t>Дизайн, Реклама, ГД отказ</t>
  </si>
  <si>
    <t>Идут в ОПЭК</t>
  </si>
  <si>
    <t>Док нет
Поступила в вуз
Отказ ПДО (СПД)</t>
  </si>
  <si>
    <t>206ГД</t>
  </si>
  <si>
    <t>207ГД</t>
  </si>
  <si>
    <t>1ГД-ком</t>
  </si>
  <si>
    <t>Дизайн (ком)</t>
  </si>
  <si>
    <t>47Х</t>
  </si>
  <si>
    <t>208ГД</t>
  </si>
  <si>
    <t>135нк</t>
  </si>
  <si>
    <t>Дошкольное образования
ПДО СПД</t>
  </si>
  <si>
    <t>132Р</t>
  </si>
  <si>
    <t>131Р</t>
  </si>
  <si>
    <t>забрали документы
07.08.2026</t>
  </si>
  <si>
    <t>91АКТ</t>
  </si>
  <si>
    <t>136НК</t>
  </si>
  <si>
    <t>23А</t>
  </si>
  <si>
    <t>137НК</t>
  </si>
  <si>
    <t>забрали документы 07.08.26</t>
  </si>
  <si>
    <t>120Д</t>
  </si>
  <si>
    <t>108ДО</t>
  </si>
  <si>
    <t>Идет в кол при ОиГПУ+ВД</t>
  </si>
  <si>
    <t>ждут рез в универ</t>
  </si>
  <si>
    <t>109ДО</t>
  </si>
  <si>
    <t>забрали документы 10.08.2026</t>
  </si>
  <si>
    <t>92АКТ</t>
  </si>
  <si>
    <t>138НК</t>
  </si>
  <si>
    <t>93АКТ</t>
  </si>
  <si>
    <t>Забрали документы 10.08.2026</t>
  </si>
  <si>
    <t>121Д</t>
  </si>
  <si>
    <t>Музыкальное Образование
ИЗО и чер</t>
  </si>
  <si>
    <t>210ГД</t>
  </si>
  <si>
    <t>211ГД</t>
  </si>
  <si>
    <t>133Р</t>
  </si>
  <si>
    <t>ж</t>
  </si>
  <si>
    <t>забрал документы 10.08.2026</t>
  </si>
  <si>
    <t>46МО</t>
  </si>
  <si>
    <t>209ГД</t>
  </si>
  <si>
    <t>94АКТ</t>
  </si>
  <si>
    <t>139НК</t>
  </si>
  <si>
    <t>59СПД</t>
  </si>
  <si>
    <t>забрал документы 11.08.2026</t>
  </si>
  <si>
    <t>забрал докуметы 11.08.2026</t>
  </si>
  <si>
    <t>58СПД</t>
  </si>
  <si>
    <t>не явмлась</t>
  </si>
  <si>
    <t>Актерское искусство
ПДО (сцен.деят)</t>
  </si>
  <si>
    <t>забрали документы 12.08.26</t>
  </si>
  <si>
    <t>60СПД</t>
  </si>
  <si>
    <t>48Х</t>
  </si>
  <si>
    <t>ПДО (СПД)
СПД(сцен.деят)</t>
  </si>
  <si>
    <t>61СПД</t>
  </si>
  <si>
    <t>забрали документы 12.08.2026</t>
  </si>
  <si>
    <t>128Р</t>
  </si>
  <si>
    <t>62СПД</t>
  </si>
  <si>
    <t>212ГД</t>
  </si>
  <si>
    <t>63СПД</t>
  </si>
  <si>
    <t>забрали документы
13.08.2026</t>
  </si>
  <si>
    <t>213ГД</t>
  </si>
  <si>
    <t>забрали документы 13.08.2026</t>
  </si>
  <si>
    <t>64СПД</t>
  </si>
  <si>
    <t>65СПД</t>
  </si>
  <si>
    <t>214ГД</t>
  </si>
  <si>
    <t>66СПСД</t>
  </si>
  <si>
    <t>140НК</t>
  </si>
  <si>
    <t>Дошкольное образование
Реклама</t>
  </si>
  <si>
    <t>215ГД</t>
  </si>
  <si>
    <t>оригинал (забрала документы 13.08.2026)</t>
  </si>
  <si>
    <t>ждут рез в ОПК1 после 10.08, поступила в ОПК 1</t>
  </si>
  <si>
    <t>Ждут рез. В ОПК1, поступаете в др колледж</t>
  </si>
  <si>
    <t>поступила в колледж культуры</t>
  </si>
  <si>
    <t>копия (забрала док 14.08.2026)</t>
  </si>
  <si>
    <t>поступает в банк.шк</t>
  </si>
  <si>
    <t>забрали документы 14.08.26</t>
  </si>
  <si>
    <t>забрали оригинал</t>
  </si>
  <si>
    <t>образование ( 9 кл\ 10 кл\ 11 кл\ПКРС)</t>
  </si>
  <si>
    <t>Категория преимущественого или первоочередного</t>
  </si>
  <si>
    <t>Документы предоставлены</t>
  </si>
  <si>
    <t>инвалидность, ОВЗ</t>
  </si>
  <si>
    <t>опекаемый, сирота</t>
  </si>
  <si>
    <t>9кл</t>
  </si>
  <si>
    <t>10кл</t>
  </si>
  <si>
    <t>11кл</t>
  </si>
  <si>
    <t>10 кл</t>
  </si>
  <si>
    <t>Сирота</t>
  </si>
  <si>
    <t>11кл, 2 г. в СПК программист</t>
  </si>
  <si>
    <t>СВО</t>
  </si>
  <si>
    <t>Документы не заверенв</t>
  </si>
  <si>
    <t>Опека</t>
  </si>
  <si>
    <t>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</si>
</sst>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"/>
    <numFmt numFmtId="165" formatCode="_-* #,##0.00\ _₽_-;\-* #,##0.00\ _₽_-;_-* &quot;-&quot;??\ _₽_-;_-@_-"/>
  </numFmts>
  <fonts count="27" x14ac:knownFonts="1">
    <font>
      <sz val="11"/>
      <color theme="1"/>
      <name val="Calibri"/>
      <family val="2"/>
      <charset val="204"/>
      <scheme val="minor"/>
    </font>
    <font>
      <sz val="4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6CA52"/>
        <bgColor indexed="64"/>
      </patternFill>
    </fill>
  </fills>
  <borders count="2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4"/>
      </left>
      <right/>
      <top style="thin">
        <color indexed="64"/>
      </top>
      <bottom/>
      <diagonal/>
    </border>
    <border>
      <left style="thin">
        <color theme="4"/>
      </left>
      <right style="thin">
        <color theme="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 style="thin">
        <color indexed="6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4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57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2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2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 wrapText="1"/>
    </xf>
    <xf numFmtId="2" fontId="0" fillId="0" borderId="0" xfId="0" applyNumberFormat="1" applyFill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2" fontId="0" fillId="0" borderId="2" xfId="0" applyNumberFormat="1" applyFill="1" applyBorder="1" applyAlignment="1">
      <alignment horizontal="center" vertical="center" wrapText="1"/>
    </xf>
    <xf numFmtId="2" fontId="0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4" xfId="0" applyFill="1" applyBorder="1"/>
    <xf numFmtId="0" fontId="0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Fill="1"/>
    <xf numFmtId="0" fontId="8" fillId="0" borderId="4" xfId="0" applyFont="1" applyFill="1" applyBorder="1"/>
    <xf numFmtId="0" fontId="8" fillId="0" borderId="5" xfId="0" applyFont="1" applyFill="1" applyBorder="1" applyAlignment="1">
      <alignment vertical="center" wrapText="1"/>
    </xf>
    <xf numFmtId="2" fontId="8" fillId="0" borderId="0" xfId="0" applyNumberFormat="1" applyFont="1" applyFill="1"/>
    <xf numFmtId="0" fontId="8" fillId="0" borderId="4" xfId="0" applyFont="1" applyBorder="1"/>
    <xf numFmtId="2" fontId="8" fillId="0" borderId="0" xfId="0" applyNumberFormat="1" applyFont="1"/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5" xfId="0" applyFont="1" applyFill="1" applyBorder="1" applyAlignment="1">
      <alignment horizontal="center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12" fillId="0" borderId="1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ill="1" applyBorder="1"/>
    <xf numFmtId="0" fontId="2" fillId="0" borderId="1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0" fillId="3" borderId="0" xfId="0" applyFill="1"/>
    <xf numFmtId="0" fontId="18" fillId="0" borderId="5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4" fontId="18" fillId="0" borderId="10" xfId="0" applyNumberFormat="1" applyFont="1" applyFill="1" applyBorder="1" applyAlignment="1">
      <alignment horizontal="center" vertical="center" wrapText="1"/>
    </xf>
    <xf numFmtId="2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 wrapText="1"/>
    </xf>
    <xf numFmtId="14" fontId="18" fillId="0" borderId="4" xfId="0" applyNumberFormat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4" xfId="0" applyNumberFormat="1" applyFont="1" applyFill="1" applyBorder="1" applyAlignment="1">
      <alignment horizontal="center" vertical="center" wrapText="1"/>
    </xf>
    <xf numFmtId="14" fontId="18" fillId="0" borderId="4" xfId="0" applyNumberFormat="1" applyFont="1" applyFill="1" applyBorder="1" applyAlignment="1">
      <alignment horizontal="center" vertical="center" wrapText="1"/>
    </xf>
    <xf numFmtId="2" fontId="18" fillId="0" borderId="4" xfId="0" applyNumberFormat="1" applyFont="1" applyFill="1" applyBorder="1" applyAlignment="1">
      <alignment horizontal="center" vertical="center" wrapText="1"/>
    </xf>
    <xf numFmtId="0" fontId="18" fillId="0" borderId="13" xfId="0" applyNumberFormat="1" applyFont="1" applyFill="1" applyBorder="1" applyAlignment="1">
      <alignment horizontal="center" vertical="center" wrapText="1"/>
    </xf>
    <xf numFmtId="14" fontId="18" fillId="0" borderId="13" xfId="0" applyNumberFormat="1" applyFont="1" applyFill="1" applyBorder="1" applyAlignment="1">
      <alignment horizontal="center" vertical="center" wrapText="1"/>
    </xf>
    <xf numFmtId="2" fontId="18" fillId="0" borderId="13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wrapText="1"/>
    </xf>
    <xf numFmtId="2" fontId="18" fillId="0" borderId="10" xfId="0" applyNumberFormat="1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center" wrapText="1"/>
    </xf>
    <xf numFmtId="0" fontId="18" fillId="0" borderId="5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9" xfId="0" applyNumberFormat="1" applyFont="1" applyFill="1" applyBorder="1" applyAlignment="1">
      <alignment horizontal="center" vertical="center" wrapText="1"/>
    </xf>
    <xf numFmtId="2" fontId="18" fillId="0" borderId="9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14" fontId="18" fillId="0" borderId="5" xfId="0" applyNumberFormat="1" applyFont="1" applyFill="1" applyBorder="1" applyAlignment="1">
      <alignment horizontal="center" vertical="center" wrapText="1"/>
    </xf>
    <xf numFmtId="0" fontId="18" fillId="0" borderId="4" xfId="0" applyNumberFormat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2" fontId="18" fillId="0" borderId="4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wrapText="1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/>
    </xf>
    <xf numFmtId="0" fontId="18" fillId="3" borderId="10" xfId="0" applyNumberFormat="1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14" fontId="18" fillId="3" borderId="10" xfId="0" applyNumberFormat="1" applyFont="1" applyFill="1" applyBorder="1" applyAlignment="1">
      <alignment horizontal="center" vertical="center" wrapText="1"/>
    </xf>
    <xf numFmtId="2" fontId="18" fillId="3" borderId="10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16" fontId="18" fillId="0" borderId="10" xfId="0" applyNumberFormat="1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14" fontId="18" fillId="0" borderId="18" xfId="0" applyNumberFormat="1" applyFont="1" applyFill="1" applyBorder="1" applyAlignment="1">
      <alignment horizontal="center" vertical="center" wrapText="1"/>
    </xf>
    <xf numFmtId="2" fontId="18" fillId="0" borderId="17" xfId="0" applyNumberFormat="1" applyFont="1" applyFill="1" applyBorder="1" applyAlignment="1">
      <alignment horizontal="center" vertical="center" wrapText="1"/>
    </xf>
    <xf numFmtId="2" fontId="18" fillId="0" borderId="23" xfId="0" applyNumberFormat="1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2" fontId="18" fillId="0" borderId="18" xfId="0" applyNumberFormat="1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2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wrapText="1"/>
    </xf>
    <xf numFmtId="2" fontId="18" fillId="0" borderId="6" xfId="0" applyNumberFormat="1" applyFont="1" applyFill="1" applyBorder="1" applyAlignment="1">
      <alignment horizontal="center" vertical="center" wrapText="1"/>
    </xf>
    <xf numFmtId="0" fontId="18" fillId="0" borderId="18" xfId="0" applyNumberFormat="1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wrapText="1"/>
    </xf>
    <xf numFmtId="0" fontId="18" fillId="0" borderId="7" xfId="0" applyNumberFormat="1" applyFont="1" applyFill="1" applyBorder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center" wrapText="1"/>
    </xf>
    <xf numFmtId="0" fontId="18" fillId="0" borderId="4" xfId="0" applyFont="1" applyFill="1" applyBorder="1" applyAlignment="1">
      <alignment horizontal="center" wrapText="1"/>
    </xf>
    <xf numFmtId="0" fontId="18" fillId="0" borderId="0" xfId="0" applyNumberFormat="1" applyFont="1" applyFill="1" applyBorder="1" applyAlignment="1">
      <alignment horizontal="center" wrapText="1"/>
    </xf>
    <xf numFmtId="0" fontId="18" fillId="0" borderId="0" xfId="0" applyFont="1" applyFill="1" applyBorder="1" applyAlignment="1">
      <alignment wrapText="1"/>
    </xf>
    <xf numFmtId="0" fontId="18" fillId="0" borderId="18" xfId="0" applyFont="1" applyFill="1" applyBorder="1" applyAlignment="1">
      <alignment horizontal="center" wrapText="1"/>
    </xf>
    <xf numFmtId="2" fontId="18" fillId="0" borderId="4" xfId="0" applyNumberFormat="1" applyFont="1" applyFill="1" applyBorder="1" applyAlignment="1">
      <alignment horizontal="center" wrapText="1"/>
    </xf>
    <xf numFmtId="2" fontId="18" fillId="0" borderId="18" xfId="0" applyNumberFormat="1" applyFont="1" applyFill="1" applyBorder="1" applyAlignment="1">
      <alignment horizontal="center" wrapText="1"/>
    </xf>
    <xf numFmtId="0" fontId="18" fillId="0" borderId="5" xfId="0" applyNumberFormat="1" applyFont="1" applyFill="1" applyBorder="1" applyAlignment="1">
      <alignment horizontal="center" wrapText="1"/>
    </xf>
    <xf numFmtId="0" fontId="18" fillId="0" borderId="4" xfId="0" applyNumberFormat="1" applyFont="1" applyFill="1" applyBorder="1" applyAlignment="1">
      <alignment horizontal="center" wrapText="1"/>
    </xf>
    <xf numFmtId="0" fontId="18" fillId="0" borderId="6" xfId="0" applyNumberFormat="1" applyFont="1" applyFill="1" applyBorder="1" applyAlignment="1">
      <alignment horizontal="center" vertical="center" wrapText="1"/>
    </xf>
    <xf numFmtId="2" fontId="18" fillId="0" borderId="5" xfId="0" applyNumberFormat="1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2" fontId="18" fillId="0" borderId="10" xfId="0" applyNumberFormat="1" applyFont="1" applyFill="1" applyBorder="1" applyAlignment="1">
      <alignment wrapText="1"/>
    </xf>
    <xf numFmtId="0" fontId="22" fillId="0" borderId="10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2" fontId="19" fillId="0" borderId="4" xfId="0" applyNumberFormat="1" applyFont="1" applyFill="1" applyBorder="1" applyAlignment="1">
      <alignment horizontal="center" vertical="center" wrapText="1"/>
    </xf>
    <xf numFmtId="0" fontId="20" fillId="0" borderId="4" xfId="0" applyNumberFormat="1" applyFont="1" applyFill="1" applyBorder="1" applyAlignment="1">
      <alignment horizontal="center" vertical="center" wrapText="1"/>
    </xf>
    <xf numFmtId="2" fontId="20" fillId="0" borderId="4" xfId="0" applyNumberFormat="1" applyFont="1" applyFill="1" applyBorder="1" applyAlignment="1">
      <alignment horizontal="center" vertical="center" wrapText="1"/>
    </xf>
    <xf numFmtId="0" fontId="20" fillId="0" borderId="7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3" borderId="5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2" fontId="23" fillId="0" borderId="0" xfId="0" applyNumberFormat="1" applyFont="1" applyFill="1" applyBorder="1" applyAlignment="1">
      <alignment horizontal="center" vertical="center" wrapText="1"/>
    </xf>
    <xf numFmtId="2" fontId="18" fillId="0" borderId="22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wrapText="1"/>
    </xf>
    <xf numFmtId="0" fontId="19" fillId="0" borderId="0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8" fillId="0" borderId="4" xfId="0" applyFont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14" fontId="18" fillId="3" borderId="4" xfId="0" applyNumberFormat="1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14" fontId="18" fillId="3" borderId="0" xfId="0" applyNumberFormat="1" applyFont="1" applyFill="1" applyBorder="1" applyAlignment="1">
      <alignment horizontal="center" vertical="center" wrapText="1"/>
    </xf>
    <xf numFmtId="0" fontId="18" fillId="3" borderId="0" xfId="0" applyNumberFormat="1" applyFont="1" applyFill="1" applyBorder="1" applyAlignment="1">
      <alignment horizontal="center" vertical="center" wrapText="1"/>
    </xf>
    <xf numFmtId="2" fontId="18" fillId="3" borderId="0" xfId="0" applyNumberFormat="1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8" fillId="0" borderId="4" xfId="0" applyFont="1" applyFill="1" applyBorder="1" applyAlignment="1">
      <alignment wrapText="1"/>
    </xf>
    <xf numFmtId="0" fontId="18" fillId="0" borderId="0" xfId="0" applyFont="1" applyBorder="1" applyAlignment="1">
      <alignment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wrapText="1"/>
    </xf>
    <xf numFmtId="2" fontId="24" fillId="0" borderId="10" xfId="0" applyNumberFormat="1" applyFont="1" applyFill="1" applyBorder="1" applyAlignment="1">
      <alignment horizontal="center" wrapText="1"/>
    </xf>
    <xf numFmtId="0" fontId="18" fillId="3" borderId="10" xfId="0" applyFont="1" applyFill="1" applyBorder="1" applyAlignment="1">
      <alignment horizontal="center" wrapText="1"/>
    </xf>
    <xf numFmtId="0" fontId="17" fillId="3" borderId="0" xfId="0" applyFont="1" applyFill="1"/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25" fillId="0" borderId="4" xfId="0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2" fontId="25" fillId="0" borderId="0" xfId="0" applyNumberFormat="1" applyFont="1" applyFill="1" applyBorder="1" applyAlignment="1">
      <alignment horizontal="center" vertical="center" wrapText="1"/>
    </xf>
    <xf numFmtId="0" fontId="0" fillId="3" borderId="0" xfId="0" applyFont="1" applyFill="1"/>
    <xf numFmtId="0" fontId="18" fillId="3" borderId="5" xfId="0" applyNumberFormat="1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19" fillId="0" borderId="5" xfId="0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2" fontId="18" fillId="0" borderId="10" xfId="0" applyNumberFormat="1" applyFont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14" fontId="25" fillId="0" borderId="10" xfId="0" applyNumberFormat="1" applyFont="1" applyFill="1" applyBorder="1" applyAlignment="1">
      <alignment horizontal="center" vertical="center" wrapText="1"/>
    </xf>
    <xf numFmtId="2" fontId="25" fillId="0" borderId="10" xfId="0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2" fontId="18" fillId="0" borderId="16" xfId="0" applyNumberFormat="1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wrapText="1"/>
    </xf>
    <xf numFmtId="2" fontId="25" fillId="0" borderId="4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vertical="center" wrapText="1"/>
    </xf>
    <xf numFmtId="0" fontId="21" fillId="0" borderId="4" xfId="0" applyFont="1" applyFill="1" applyBorder="1" applyAlignment="1">
      <alignment wrapText="1"/>
    </xf>
    <xf numFmtId="0" fontId="25" fillId="0" borderId="4" xfId="0" applyNumberFormat="1" applyFont="1" applyFill="1" applyBorder="1" applyAlignment="1">
      <alignment horizontal="center" vertical="center" wrapText="1"/>
    </xf>
    <xf numFmtId="0" fontId="25" fillId="0" borderId="10" xfId="0" applyNumberFormat="1" applyFont="1" applyFill="1" applyBorder="1" applyAlignment="1">
      <alignment horizontal="center" vertical="center" wrapText="1"/>
    </xf>
    <xf numFmtId="2" fontId="23" fillId="0" borderId="4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165" fontId="18" fillId="0" borderId="0" xfId="0" applyNumberFormat="1" applyFont="1" applyFill="1" applyBorder="1" applyAlignment="1">
      <alignment horizontal="center" vertical="center" wrapText="1"/>
    </xf>
    <xf numFmtId="165" fontId="18" fillId="0" borderId="4" xfId="0" applyNumberFormat="1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wrapText="1"/>
    </xf>
    <xf numFmtId="165" fontId="18" fillId="0" borderId="18" xfId="0" applyNumberFormat="1" applyFont="1" applyFill="1" applyBorder="1" applyAlignment="1">
      <alignment horizontal="center" vertical="center" wrapText="1"/>
    </xf>
    <xf numFmtId="165" fontId="18" fillId="3" borderId="0" xfId="0" applyNumberFormat="1" applyFont="1" applyFill="1" applyBorder="1" applyAlignment="1">
      <alignment horizontal="center" vertical="center" wrapText="1"/>
    </xf>
    <xf numFmtId="165" fontId="18" fillId="0" borderId="0" xfId="0" applyNumberFormat="1" applyFont="1" applyFill="1" applyBorder="1" applyAlignment="1">
      <alignment horizontal="center" wrapText="1"/>
    </xf>
    <xf numFmtId="2" fontId="24" fillId="0" borderId="10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5" borderId="5" xfId="0" applyNumberFormat="1" applyFont="1" applyFill="1" applyBorder="1" applyAlignment="1">
      <alignment horizontal="center" vertical="center" wrapText="1"/>
    </xf>
    <xf numFmtId="14" fontId="18" fillId="5" borderId="4" xfId="0" applyNumberFormat="1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14" fontId="18" fillId="5" borderId="10" xfId="0" applyNumberFormat="1" applyFont="1" applyFill="1" applyBorder="1" applyAlignment="1">
      <alignment horizontal="center" vertical="center" wrapText="1"/>
    </xf>
    <xf numFmtId="2" fontId="18" fillId="5" borderId="10" xfId="0" applyNumberFormat="1" applyFont="1" applyFill="1" applyBorder="1" applyAlignment="1">
      <alignment horizontal="center" vertical="center" wrapText="1"/>
    </xf>
    <xf numFmtId="0" fontId="18" fillId="5" borderId="10" xfId="0" applyNumberFormat="1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0" fillId="5" borderId="0" xfId="0" applyFill="1"/>
    <xf numFmtId="0" fontId="18" fillId="5" borderId="4" xfId="0" applyFont="1" applyFill="1" applyBorder="1" applyAlignment="1">
      <alignment horizontal="center" vertical="center" wrapText="1"/>
    </xf>
    <xf numFmtId="2" fontId="18" fillId="5" borderId="4" xfId="0" applyNumberFormat="1" applyFont="1" applyFill="1" applyBorder="1" applyAlignment="1">
      <alignment horizontal="center" vertical="center" wrapText="1"/>
    </xf>
    <xf numFmtId="0" fontId="18" fillId="5" borderId="4" xfId="0" applyNumberFormat="1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wrapText="1"/>
    </xf>
    <xf numFmtId="2" fontId="18" fillId="5" borderId="10" xfId="0" applyNumberFormat="1" applyFont="1" applyFill="1" applyBorder="1" applyAlignment="1">
      <alignment horizontal="center" wrapText="1"/>
    </xf>
    <xf numFmtId="0" fontId="18" fillId="5" borderId="4" xfId="0" applyFont="1" applyFill="1" applyBorder="1" applyAlignment="1">
      <alignment horizontal="center" wrapText="1"/>
    </xf>
    <xf numFmtId="2" fontId="18" fillId="5" borderId="0" xfId="0" applyNumberFormat="1" applyFont="1" applyFill="1" applyBorder="1" applyAlignment="1">
      <alignment horizontal="center" vertical="center" wrapText="1"/>
    </xf>
    <xf numFmtId="2" fontId="18" fillId="5" borderId="4" xfId="0" applyNumberFormat="1" applyFont="1" applyFill="1" applyBorder="1" applyAlignment="1">
      <alignment horizontal="center" wrapText="1"/>
    </xf>
    <xf numFmtId="0" fontId="18" fillId="5" borderId="0" xfId="0" applyFont="1" applyFill="1" applyBorder="1" applyAlignment="1">
      <alignment horizontal="center" vertical="center" wrapText="1"/>
    </xf>
    <xf numFmtId="0" fontId="18" fillId="5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5" xfId="0" applyNumberFormat="1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wrapText="1"/>
    </xf>
    <xf numFmtId="0" fontId="25" fillId="5" borderId="10" xfId="0" applyFont="1" applyFill="1" applyBorder="1" applyAlignment="1">
      <alignment horizontal="center" vertical="center" wrapText="1"/>
    </xf>
    <xf numFmtId="2" fontId="18" fillId="0" borderId="4" xfId="0" applyNumberFormat="1" applyFont="1" applyFill="1" applyBorder="1" applyAlignment="1">
      <alignment wrapText="1"/>
    </xf>
    <xf numFmtId="0" fontId="25" fillId="3" borderId="4" xfId="0" applyFont="1" applyFill="1" applyBorder="1" applyAlignment="1">
      <alignment horizontal="center" vertical="center" wrapText="1"/>
    </xf>
    <xf numFmtId="2" fontId="18" fillId="5" borderId="9" xfId="0" applyNumberFormat="1" applyFont="1" applyFill="1" applyBorder="1" applyAlignment="1">
      <alignment horizontal="center" vertical="center" wrapText="1"/>
    </xf>
    <xf numFmtId="0" fontId="0" fillId="5" borderId="10" xfId="0" applyFill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18" fillId="5" borderId="9" xfId="0" applyFont="1" applyFill="1" applyBorder="1" applyAlignment="1">
      <alignment horizontal="center" vertical="center" wrapText="1"/>
    </xf>
    <xf numFmtId="2" fontId="18" fillId="5" borderId="0" xfId="0" applyNumberFormat="1" applyFont="1" applyFill="1" applyBorder="1" applyAlignment="1">
      <alignment horizontal="center" wrapText="1"/>
    </xf>
    <xf numFmtId="0" fontId="0" fillId="0" borderId="10" xfId="0" applyBorder="1"/>
    <xf numFmtId="0" fontId="18" fillId="5" borderId="18" xfId="0" applyFont="1" applyFill="1" applyBorder="1" applyAlignment="1">
      <alignment horizontal="center" vertical="center" wrapText="1"/>
    </xf>
    <xf numFmtId="2" fontId="18" fillId="5" borderId="18" xfId="0" applyNumberFormat="1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wrapText="1"/>
    </xf>
    <xf numFmtId="0" fontId="0" fillId="5" borderId="4" xfId="0" applyFill="1" applyBorder="1"/>
    <xf numFmtId="0" fontId="0" fillId="5" borderId="4" xfId="0" applyFill="1" applyBorder="1" applyAlignment="1">
      <alignment horizontal="center" vertical="center"/>
    </xf>
    <xf numFmtId="0" fontId="18" fillId="0" borderId="10" xfId="0" applyNumberFormat="1" applyFont="1" applyFill="1" applyBorder="1" applyAlignment="1">
      <alignment horizontal="center" wrapText="1"/>
    </xf>
    <xf numFmtId="2" fontId="0" fillId="0" borderId="10" xfId="0" applyNumberFormat="1" applyBorder="1"/>
    <xf numFmtId="0" fontId="18" fillId="5" borderId="18" xfId="0" applyNumberFormat="1" applyFont="1" applyFill="1" applyBorder="1" applyAlignment="1">
      <alignment horizontal="center" vertical="center" wrapText="1"/>
    </xf>
    <xf numFmtId="0" fontId="18" fillId="5" borderId="0" xfId="0" applyFont="1" applyFill="1" applyAlignment="1">
      <alignment wrapText="1"/>
    </xf>
    <xf numFmtId="2" fontId="18" fillId="5" borderId="13" xfId="0" applyNumberFormat="1" applyFont="1" applyFill="1" applyBorder="1" applyAlignment="1">
      <alignment horizontal="center" vertical="center" wrapText="1"/>
    </xf>
    <xf numFmtId="0" fontId="25" fillId="0" borderId="18" xfId="0" applyNumberFormat="1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wrapText="1"/>
    </xf>
    <xf numFmtId="2" fontId="8" fillId="5" borderId="0" xfId="0" applyNumberFormat="1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25" fillId="5" borderId="5" xfId="0" applyNumberFormat="1" applyFont="1" applyFill="1" applyBorder="1" applyAlignment="1">
      <alignment horizontal="center" vertical="center" wrapText="1"/>
    </xf>
    <xf numFmtId="14" fontId="25" fillId="5" borderId="0" xfId="0" applyNumberFormat="1" applyFont="1" applyFill="1" applyBorder="1" applyAlignment="1">
      <alignment horizontal="center" vertical="center" wrapText="1"/>
    </xf>
    <xf numFmtId="0" fontId="25" fillId="5" borderId="0" xfId="0" applyNumberFormat="1" applyFont="1" applyFill="1" applyBorder="1" applyAlignment="1">
      <alignment horizontal="center" vertical="center" wrapText="1"/>
    </xf>
    <xf numFmtId="2" fontId="25" fillId="5" borderId="4" xfId="0" applyNumberFormat="1" applyFont="1" applyFill="1" applyBorder="1" applyAlignment="1">
      <alignment horizontal="center" vertical="center" wrapText="1"/>
    </xf>
    <xf numFmtId="2" fontId="25" fillId="5" borderId="0" xfId="0" applyNumberFormat="1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horizontal="center" vertical="center" wrapText="1"/>
    </xf>
    <xf numFmtId="0" fontId="14" fillId="5" borderId="0" xfId="0" applyFont="1" applyFill="1"/>
    <xf numFmtId="14" fontId="25" fillId="5" borderId="4" xfId="0" applyNumberFormat="1" applyFont="1" applyFill="1" applyBorder="1" applyAlignment="1">
      <alignment horizontal="center" vertical="center" wrapText="1"/>
    </xf>
    <xf numFmtId="0" fontId="25" fillId="5" borderId="4" xfId="0" applyNumberFormat="1" applyFont="1" applyFill="1" applyBorder="1" applyAlignment="1">
      <alignment horizontal="center" vertical="center" wrapText="1"/>
    </xf>
    <xf numFmtId="0" fontId="18" fillId="5" borderId="9" xfId="0" applyNumberFormat="1" applyFont="1" applyFill="1" applyBorder="1" applyAlignment="1">
      <alignment horizontal="center" vertical="center" wrapText="1"/>
    </xf>
    <xf numFmtId="0" fontId="24" fillId="5" borderId="4" xfId="0" applyFont="1" applyFill="1" applyBorder="1" applyAlignment="1">
      <alignment horizontal="center" vertical="center" wrapText="1"/>
    </xf>
    <xf numFmtId="0" fontId="25" fillId="5" borderId="0" xfId="0" applyNumberFormat="1" applyFont="1" applyFill="1" applyAlignment="1">
      <alignment horizontal="center" vertical="center" wrapText="1"/>
    </xf>
    <xf numFmtId="14" fontId="25" fillId="5" borderId="10" xfId="0" applyNumberFormat="1" applyFont="1" applyFill="1" applyBorder="1" applyAlignment="1">
      <alignment horizontal="center" vertical="center" wrapText="1"/>
    </xf>
    <xf numFmtId="2" fontId="25" fillId="5" borderId="10" xfId="0" applyNumberFormat="1" applyFont="1" applyFill="1" applyBorder="1" applyAlignment="1">
      <alignment horizontal="center" vertical="center" wrapText="1"/>
    </xf>
    <xf numFmtId="2" fontId="25" fillId="5" borderId="9" xfId="0" applyNumberFormat="1" applyFont="1" applyFill="1" applyBorder="1" applyAlignment="1">
      <alignment horizontal="center" vertical="center" wrapText="1"/>
    </xf>
    <xf numFmtId="0" fontId="24" fillId="5" borderId="10" xfId="0" applyFont="1" applyFill="1" applyBorder="1" applyAlignment="1">
      <alignment horizontal="center" wrapText="1"/>
    </xf>
    <xf numFmtId="2" fontId="24" fillId="5" borderId="10" xfId="0" applyNumberFormat="1" applyFont="1" applyFill="1" applyBorder="1" applyAlignment="1">
      <alignment horizontal="center" wrapText="1"/>
    </xf>
    <xf numFmtId="0" fontId="24" fillId="5" borderId="5" xfId="0" applyFont="1" applyFill="1" applyBorder="1" applyAlignment="1">
      <alignment horizontal="center" wrapText="1"/>
    </xf>
    <xf numFmtId="0" fontId="25" fillId="5" borderId="10" xfId="0" applyNumberFormat="1" applyFont="1" applyFill="1" applyBorder="1" applyAlignment="1">
      <alignment horizontal="center" vertical="center" wrapText="1"/>
    </xf>
    <xf numFmtId="14" fontId="25" fillId="5" borderId="5" xfId="0" applyNumberFormat="1" applyFont="1" applyFill="1" applyBorder="1" applyAlignment="1">
      <alignment horizontal="center" vertical="center" wrapText="1"/>
    </xf>
    <xf numFmtId="0" fontId="24" fillId="5" borderId="4" xfId="0" applyFont="1" applyFill="1" applyBorder="1" applyAlignment="1">
      <alignment horizontal="center" wrapText="1"/>
    </xf>
    <xf numFmtId="0" fontId="25" fillId="5" borderId="9" xfId="0" applyFont="1" applyFill="1" applyBorder="1" applyAlignment="1">
      <alignment horizontal="center" vertical="center" wrapText="1"/>
    </xf>
    <xf numFmtId="2" fontId="24" fillId="0" borderId="4" xfId="0" applyNumberFormat="1" applyFont="1" applyFill="1" applyBorder="1" applyAlignment="1">
      <alignment horizontal="center" wrapText="1"/>
    </xf>
    <xf numFmtId="0" fontId="23" fillId="0" borderId="4" xfId="0" applyFont="1" applyFill="1" applyBorder="1" applyAlignment="1">
      <alignment horizontal="center" vertical="center" wrapText="1"/>
    </xf>
    <xf numFmtId="2" fontId="18" fillId="0" borderId="4" xfId="0" applyNumberFormat="1" applyFont="1" applyBorder="1" applyAlignment="1">
      <alignment wrapText="1"/>
    </xf>
    <xf numFmtId="0" fontId="18" fillId="3" borderId="4" xfId="0" applyNumberFormat="1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18" fillId="3" borderId="0" xfId="0" applyFont="1" applyFill="1" applyBorder="1" applyAlignment="1">
      <alignment horizontal="center" wrapText="1"/>
    </xf>
    <xf numFmtId="0" fontId="25" fillId="3" borderId="0" xfId="0" applyFont="1" applyFill="1" applyBorder="1" applyAlignment="1">
      <alignment horizontal="center" vertical="center" wrapText="1"/>
    </xf>
    <xf numFmtId="0" fontId="18" fillId="3" borderId="18" xfId="0" applyNumberFormat="1" applyFont="1" applyFill="1" applyBorder="1" applyAlignment="1">
      <alignment horizontal="center" vertical="center" wrapText="1"/>
    </xf>
    <xf numFmtId="2" fontId="18" fillId="3" borderId="18" xfId="0" applyNumberFormat="1" applyFont="1" applyFill="1" applyBorder="1" applyAlignment="1">
      <alignment horizontal="center" vertical="center" wrapText="1"/>
    </xf>
    <xf numFmtId="14" fontId="18" fillId="3" borderId="18" xfId="0" applyNumberFormat="1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9" fillId="0" borderId="4" xfId="0" applyNumberFormat="1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wrapText="1"/>
    </xf>
    <xf numFmtId="0" fontId="18" fillId="3" borderId="13" xfId="0" applyNumberFormat="1" applyFont="1" applyFill="1" applyBorder="1" applyAlignment="1">
      <alignment horizontal="center" vertical="center" wrapText="1"/>
    </xf>
    <xf numFmtId="0" fontId="18" fillId="3" borderId="9" xfId="0" applyNumberFormat="1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 wrapText="1"/>
    </xf>
    <xf numFmtId="2" fontId="0" fillId="3" borderId="0" xfId="0" applyNumberFormat="1" applyFill="1"/>
    <xf numFmtId="0" fontId="25" fillId="3" borderId="4" xfId="0" applyNumberFormat="1" applyFont="1" applyFill="1" applyBorder="1" applyAlignment="1">
      <alignment horizontal="center" vertical="center" wrapText="1"/>
    </xf>
    <xf numFmtId="2" fontId="25" fillId="3" borderId="4" xfId="0" applyNumberFormat="1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2" fontId="18" fillId="3" borderId="4" xfId="0" applyNumberFormat="1" applyFont="1" applyFill="1" applyBorder="1" applyAlignment="1">
      <alignment horizontal="center" vertical="center"/>
    </xf>
    <xf numFmtId="2" fontId="18" fillId="3" borderId="4" xfId="0" applyNumberFormat="1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0" fontId="25" fillId="3" borderId="5" xfId="0" applyNumberFormat="1" applyFont="1" applyFill="1" applyBorder="1" applyAlignment="1">
      <alignment horizontal="center" vertical="center" wrapText="1"/>
    </xf>
    <xf numFmtId="2" fontId="18" fillId="3" borderId="13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wrapText="1"/>
    </xf>
    <xf numFmtId="2" fontId="24" fillId="3" borderId="10" xfId="0" applyNumberFormat="1" applyFont="1" applyFill="1" applyBorder="1" applyAlignment="1">
      <alignment horizontal="center" wrapText="1"/>
    </xf>
    <xf numFmtId="0" fontId="24" fillId="3" borderId="10" xfId="0" applyFont="1" applyFill="1" applyBorder="1" applyAlignment="1">
      <alignment horizontal="center" wrapText="1"/>
    </xf>
    <xf numFmtId="2" fontId="18" fillId="3" borderId="10" xfId="0" applyNumberFormat="1" applyFont="1" applyFill="1" applyBorder="1" applyAlignment="1">
      <alignment horizontal="center" wrapText="1"/>
    </xf>
    <xf numFmtId="0" fontId="18" fillId="3" borderId="5" xfId="0" applyFont="1" applyFill="1" applyBorder="1" applyAlignment="1">
      <alignment horizontal="center" wrapText="1"/>
    </xf>
    <xf numFmtId="0" fontId="24" fillId="3" borderId="10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3" borderId="7" xfId="0" applyNumberFormat="1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2" fontId="18" fillId="3" borderId="5" xfId="0" applyNumberFormat="1" applyFont="1" applyFill="1" applyBorder="1" applyAlignment="1">
      <alignment horizontal="center" vertical="center" wrapText="1"/>
    </xf>
    <xf numFmtId="2" fontId="25" fillId="3" borderId="10" xfId="0" applyNumberFormat="1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2" fontId="18" fillId="3" borderId="6" xfId="0" applyNumberFormat="1" applyFont="1" applyFill="1" applyBorder="1" applyAlignment="1">
      <alignment horizontal="center" vertical="center" wrapText="1"/>
    </xf>
    <xf numFmtId="2" fontId="18" fillId="3" borderId="0" xfId="0" applyNumberFormat="1" applyFont="1" applyFill="1" applyBorder="1" applyAlignment="1">
      <alignment horizontal="center" wrapText="1"/>
    </xf>
    <xf numFmtId="0" fontId="18" fillId="3" borderId="12" xfId="0" applyNumberFormat="1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wrapText="1"/>
    </xf>
    <xf numFmtId="0" fontId="24" fillId="3" borderId="0" xfId="0" applyFont="1" applyFill="1" applyBorder="1" applyAlignment="1">
      <alignment horizontal="center" vertical="center" wrapText="1"/>
    </xf>
    <xf numFmtId="2" fontId="24" fillId="3" borderId="0" xfId="0" applyNumberFormat="1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0" fontId="24" fillId="3" borderId="4" xfId="0" applyFont="1" applyFill="1" applyBorder="1" applyAlignment="1">
      <alignment horizontal="center" wrapText="1"/>
    </xf>
    <xf numFmtId="0" fontId="18" fillId="3" borderId="13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vertical="center" wrapText="1"/>
    </xf>
    <xf numFmtId="2" fontId="25" fillId="3" borderId="10" xfId="0" applyNumberFormat="1" applyFont="1" applyFill="1" applyBorder="1" applyAlignment="1">
      <alignment horizontal="center" wrapText="1"/>
    </xf>
    <xf numFmtId="2" fontId="25" fillId="3" borderId="0" xfId="0" applyNumberFormat="1" applyFont="1" applyFill="1" applyBorder="1" applyAlignment="1">
      <alignment horizontal="center" wrapText="1"/>
    </xf>
    <xf numFmtId="0" fontId="25" fillId="3" borderId="5" xfId="0" applyFont="1" applyFill="1" applyBorder="1" applyAlignment="1">
      <alignment horizontal="center" wrapText="1"/>
    </xf>
    <xf numFmtId="0" fontId="25" fillId="3" borderId="0" xfId="0" applyFont="1" applyFill="1" applyAlignment="1">
      <alignment horizontal="center" vertical="center" wrapText="1"/>
    </xf>
    <xf numFmtId="2" fontId="25" fillId="3" borderId="0" xfId="0" applyNumberFormat="1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wrapText="1"/>
    </xf>
    <xf numFmtId="2" fontId="18" fillId="3" borderId="16" xfId="0" applyNumberFormat="1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2" fontId="18" fillId="3" borderId="9" xfId="0" applyNumberFormat="1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wrapText="1"/>
    </xf>
    <xf numFmtId="0" fontId="18" fillId="3" borderId="2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wrapText="1"/>
    </xf>
    <xf numFmtId="2" fontId="18" fillId="3" borderId="22" xfId="0" applyNumberFormat="1" applyFont="1" applyFill="1" applyBorder="1" applyAlignment="1">
      <alignment horizontal="center" vertical="center" wrapText="1"/>
    </xf>
    <xf numFmtId="2" fontId="25" fillId="3" borderId="9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18" fillId="3" borderId="0" xfId="0" applyFont="1" applyFill="1" applyAlignment="1">
      <alignment wrapText="1"/>
    </xf>
    <xf numFmtId="49" fontId="18" fillId="3" borderId="0" xfId="0" applyNumberFormat="1" applyFont="1" applyFill="1" applyBorder="1" applyAlignment="1">
      <alignment horizontal="center" vertical="center" wrapText="1"/>
    </xf>
    <xf numFmtId="2" fontId="18" fillId="0" borderId="13" xfId="0" applyNumberFormat="1" applyFont="1" applyFill="1" applyBorder="1" applyAlignment="1">
      <alignment horizontal="center" wrapText="1"/>
    </xf>
    <xf numFmtId="0" fontId="0" fillId="0" borderId="18" xfId="0" applyBorder="1"/>
    <xf numFmtId="0" fontId="0" fillId="0" borderId="19" xfId="0" applyBorder="1"/>
    <xf numFmtId="0" fontId="25" fillId="3" borderId="10" xfId="0" applyNumberFormat="1" applyFont="1" applyFill="1" applyBorder="1" applyAlignment="1">
      <alignment horizontal="center" vertical="center" wrapText="1"/>
    </xf>
    <xf numFmtId="0" fontId="18" fillId="0" borderId="16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2" fontId="0" fillId="3" borderId="0" xfId="0" applyNumberFormat="1" applyFill="1" applyAlignment="1">
      <alignment horizontal="center" vertical="center"/>
    </xf>
    <xf numFmtId="0" fontId="25" fillId="3" borderId="18" xfId="0" applyFont="1" applyFill="1" applyBorder="1" applyAlignment="1">
      <alignment horizontal="center" vertical="center" wrapText="1"/>
    </xf>
    <xf numFmtId="2" fontId="25" fillId="3" borderId="18" xfId="0" applyNumberFormat="1" applyFont="1" applyFill="1" applyBorder="1" applyAlignment="1">
      <alignment horizontal="center" vertical="center" wrapText="1"/>
    </xf>
    <xf numFmtId="0" fontId="25" fillId="3" borderId="18" xfId="0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0" fontId="13" fillId="3" borderId="0" xfId="0" applyFont="1" applyFill="1" applyAlignment="1">
      <alignment horizontal="center"/>
    </xf>
    <xf numFmtId="0" fontId="13" fillId="3" borderId="5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14" fontId="18" fillId="3" borderId="19" xfId="0" applyNumberFormat="1" applyFont="1" applyFill="1" applyBorder="1" applyAlignment="1">
      <alignment horizontal="center" vertical="center" wrapText="1"/>
    </xf>
    <xf numFmtId="0" fontId="25" fillId="3" borderId="18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wrapText="1"/>
    </xf>
    <xf numFmtId="0" fontId="25" fillId="3" borderId="0" xfId="0" applyNumberFormat="1" applyFont="1" applyFill="1" applyBorder="1" applyAlignment="1">
      <alignment horizontal="center" vertical="center" wrapText="1"/>
    </xf>
    <xf numFmtId="0" fontId="18" fillId="3" borderId="0" xfId="0" applyNumberFormat="1" applyFont="1" applyFill="1" applyBorder="1" applyAlignment="1">
      <alignment horizontal="center" vertical="center"/>
    </xf>
    <xf numFmtId="2" fontId="18" fillId="3" borderId="4" xfId="0" applyNumberFormat="1" applyFont="1" applyFill="1" applyBorder="1" applyAlignment="1">
      <alignment horizontal="center" wrapText="1"/>
    </xf>
    <xf numFmtId="165" fontId="18" fillId="3" borderId="0" xfId="0" applyNumberFormat="1" applyFont="1" applyFill="1" applyBorder="1" applyAlignment="1">
      <alignment horizontal="center" wrapText="1"/>
    </xf>
    <xf numFmtId="0" fontId="18" fillId="3" borderId="0" xfId="0" applyNumberFormat="1" applyFont="1" applyFill="1" applyBorder="1" applyAlignment="1">
      <alignment horizontal="center" wrapText="1"/>
    </xf>
    <xf numFmtId="165" fontId="18" fillId="3" borderId="10" xfId="0" applyNumberFormat="1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wrapText="1"/>
    </xf>
    <xf numFmtId="2" fontId="19" fillId="0" borderId="0" xfId="0" applyNumberFormat="1" applyFont="1" applyFill="1" applyBorder="1" applyAlignment="1">
      <alignment horizontal="center" vertical="center" wrapText="1"/>
    </xf>
    <xf numFmtId="2" fontId="18" fillId="5" borderId="17" xfId="0" applyNumberFormat="1" applyFont="1" applyFill="1" applyBorder="1" applyAlignment="1">
      <alignment horizontal="center" vertical="center" wrapText="1"/>
    </xf>
    <xf numFmtId="165" fontId="18" fillId="3" borderId="4" xfId="0" applyNumberFormat="1" applyFont="1" applyFill="1" applyBorder="1" applyAlignment="1">
      <alignment horizontal="center" wrapText="1"/>
    </xf>
    <xf numFmtId="0" fontId="25" fillId="0" borderId="9" xfId="0" applyNumberFormat="1" applyFont="1" applyFill="1" applyBorder="1" applyAlignment="1">
      <alignment horizontal="center" vertical="center" wrapText="1"/>
    </xf>
    <xf numFmtId="2" fontId="18" fillId="3" borderId="8" xfId="0" applyNumberFormat="1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/>
    </xf>
    <xf numFmtId="2" fontId="25" fillId="3" borderId="8" xfId="0" applyNumberFormat="1" applyFont="1" applyFill="1" applyBorder="1" applyAlignment="1">
      <alignment horizontal="center" wrapText="1"/>
    </xf>
    <xf numFmtId="0" fontId="0" fillId="3" borderId="4" xfId="0" applyFill="1" applyBorder="1"/>
    <xf numFmtId="0" fontId="25" fillId="0" borderId="13" xfId="0" applyNumberFormat="1" applyFont="1" applyFill="1" applyBorder="1" applyAlignment="1">
      <alignment horizontal="center" vertical="center" wrapText="1"/>
    </xf>
    <xf numFmtId="2" fontId="18" fillId="3" borderId="9" xfId="0" applyNumberFormat="1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wrapText="1"/>
    </xf>
    <xf numFmtId="0" fontId="18" fillId="6" borderId="4" xfId="0" applyNumberFormat="1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 wrapText="1"/>
    </xf>
    <xf numFmtId="0" fontId="0" fillId="6" borderId="0" xfId="0" applyFill="1"/>
    <xf numFmtId="0" fontId="18" fillId="3" borderId="4" xfId="0" applyFont="1" applyFill="1" applyBorder="1" applyAlignment="1">
      <alignment wrapText="1"/>
    </xf>
    <xf numFmtId="0" fontId="25" fillId="3" borderId="9" xfId="0" applyNumberFormat="1" applyFont="1" applyFill="1" applyBorder="1" applyAlignment="1">
      <alignment horizontal="center" vertical="center" wrapText="1"/>
    </xf>
    <xf numFmtId="165" fontId="18" fillId="3" borderId="4" xfId="0" applyNumberFormat="1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wrapText="1"/>
    </xf>
    <xf numFmtId="0" fontId="18" fillId="5" borderId="6" xfId="0" applyNumberFormat="1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wrapText="1"/>
    </xf>
    <xf numFmtId="0" fontId="18" fillId="3" borderId="5" xfId="0" applyFont="1" applyFill="1" applyBorder="1" applyAlignment="1">
      <alignment wrapText="1"/>
    </xf>
    <xf numFmtId="0" fontId="24" fillId="5" borderId="0" xfId="0" applyFont="1" applyFill="1" applyBorder="1" applyAlignment="1">
      <alignment horizontal="center" wrapText="1"/>
    </xf>
    <xf numFmtId="2" fontId="18" fillId="5" borderId="6" xfId="0" applyNumberFormat="1" applyFont="1" applyFill="1" applyBorder="1" applyAlignment="1">
      <alignment horizontal="center" vertical="center" wrapText="1"/>
    </xf>
    <xf numFmtId="2" fontId="24" fillId="5" borderId="9" xfId="0" applyNumberFormat="1" applyFont="1" applyFill="1" applyBorder="1" applyAlignment="1">
      <alignment horizontal="center" wrapText="1"/>
    </xf>
    <xf numFmtId="0" fontId="18" fillId="7" borderId="5" xfId="0" applyNumberFormat="1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7" borderId="10" xfId="0" applyNumberFormat="1" applyFont="1" applyFill="1" applyBorder="1" applyAlignment="1">
      <alignment horizontal="center" vertical="center" wrapText="1"/>
    </xf>
    <xf numFmtId="2" fontId="18" fillId="7" borderId="10" xfId="0" applyNumberFormat="1" applyFont="1" applyFill="1" applyBorder="1" applyAlignment="1">
      <alignment horizontal="center" vertical="center" wrapText="1"/>
    </xf>
    <xf numFmtId="0" fontId="18" fillId="7" borderId="5" xfId="0" applyFont="1" applyFill="1" applyBorder="1" applyAlignment="1">
      <alignment horizontal="center" wrapText="1"/>
    </xf>
    <xf numFmtId="0" fontId="0" fillId="7" borderId="0" xfId="0" applyFill="1"/>
    <xf numFmtId="0" fontId="18" fillId="7" borderId="5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8" fillId="7" borderId="4" xfId="0" applyNumberFormat="1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 wrapText="1"/>
    </xf>
    <xf numFmtId="2" fontId="18" fillId="7" borderId="0" xfId="0" applyNumberFormat="1" applyFont="1" applyFill="1" applyBorder="1" applyAlignment="1">
      <alignment horizontal="center" vertical="center" wrapText="1"/>
    </xf>
    <xf numFmtId="2" fontId="18" fillId="7" borderId="4" xfId="0" applyNumberFormat="1" applyFont="1" applyFill="1" applyBorder="1" applyAlignment="1">
      <alignment horizontal="center" vertical="center" wrapText="1"/>
    </xf>
    <xf numFmtId="0" fontId="18" fillId="7" borderId="18" xfId="0" applyFont="1" applyFill="1" applyBorder="1" applyAlignment="1">
      <alignment horizontal="center" vertical="center" wrapText="1"/>
    </xf>
    <xf numFmtId="14" fontId="18" fillId="7" borderId="18" xfId="0" applyNumberFormat="1" applyFont="1" applyFill="1" applyBorder="1" applyAlignment="1">
      <alignment horizontal="center" vertical="center" wrapText="1"/>
    </xf>
    <xf numFmtId="2" fontId="18" fillId="7" borderId="18" xfId="0" applyNumberFormat="1" applyFont="1" applyFill="1" applyBorder="1" applyAlignment="1">
      <alignment horizontal="center" vertical="center" wrapText="1"/>
    </xf>
    <xf numFmtId="0" fontId="18" fillId="7" borderId="0" xfId="0" applyFont="1" applyFill="1" applyBorder="1" applyAlignment="1">
      <alignment horizontal="center" vertical="center" wrapText="1"/>
    </xf>
    <xf numFmtId="0" fontId="18" fillId="7" borderId="19" xfId="0" applyFont="1" applyFill="1" applyBorder="1" applyAlignment="1">
      <alignment horizontal="center" vertical="center" wrapText="1"/>
    </xf>
    <xf numFmtId="0" fontId="18" fillId="7" borderId="0" xfId="0" applyNumberFormat="1" applyFont="1" applyFill="1" applyBorder="1" applyAlignment="1">
      <alignment horizontal="center" vertical="center" wrapText="1"/>
    </xf>
    <xf numFmtId="14" fontId="18" fillId="7" borderId="0" xfId="0" applyNumberFormat="1" applyFont="1" applyFill="1" applyBorder="1" applyAlignment="1">
      <alignment horizontal="center" vertical="center" wrapText="1"/>
    </xf>
    <xf numFmtId="2" fontId="18" fillId="7" borderId="9" xfId="0" applyNumberFormat="1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 wrapText="1"/>
    </xf>
    <xf numFmtId="2" fontId="18" fillId="6" borderId="4" xfId="0" applyNumberFormat="1" applyFont="1" applyFill="1" applyBorder="1" applyAlignment="1">
      <alignment horizontal="center" vertical="center" wrapText="1"/>
    </xf>
    <xf numFmtId="0" fontId="18" fillId="6" borderId="5" xfId="0" applyNumberFormat="1" applyFont="1" applyFill="1" applyBorder="1" applyAlignment="1">
      <alignment horizontal="center" vertical="center" wrapText="1"/>
    </xf>
    <xf numFmtId="0" fontId="25" fillId="6" borderId="4" xfId="0" applyFont="1" applyFill="1" applyBorder="1" applyAlignment="1">
      <alignment horizontal="center" vertical="center" wrapText="1"/>
    </xf>
    <xf numFmtId="2" fontId="25" fillId="6" borderId="4" xfId="0" applyNumberFormat="1" applyFont="1" applyFill="1" applyBorder="1" applyAlignment="1">
      <alignment horizontal="center" vertical="center" wrapText="1"/>
    </xf>
    <xf numFmtId="0" fontId="18" fillId="6" borderId="10" xfId="0" applyNumberFormat="1" applyFont="1" applyFill="1" applyBorder="1" applyAlignment="1">
      <alignment horizontal="center" vertical="center" wrapText="1"/>
    </xf>
    <xf numFmtId="2" fontId="18" fillId="6" borderId="10" xfId="0" applyNumberFormat="1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18" fillId="6" borderId="0" xfId="0" applyNumberFormat="1" applyFont="1" applyFill="1" applyBorder="1" applyAlignment="1">
      <alignment horizontal="center" vertical="center" wrapText="1"/>
    </xf>
    <xf numFmtId="2" fontId="18" fillId="6" borderId="0" xfId="0" applyNumberFormat="1" applyFont="1" applyFill="1" applyBorder="1" applyAlignment="1">
      <alignment horizontal="center" vertical="center" wrapText="1"/>
    </xf>
    <xf numFmtId="0" fontId="18" fillId="6" borderId="0" xfId="0" applyNumberFormat="1" applyFont="1" applyFill="1" applyBorder="1" applyAlignment="1">
      <alignment horizontal="center" vertical="center"/>
    </xf>
    <xf numFmtId="2" fontId="25" fillId="7" borderId="10" xfId="0" applyNumberFormat="1" applyFont="1" applyFill="1" applyBorder="1" applyAlignment="1">
      <alignment horizontal="center" vertical="center" wrapText="1"/>
    </xf>
    <xf numFmtId="0" fontId="25" fillId="7" borderId="4" xfId="0" applyNumberFormat="1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" vertical="center" wrapText="1"/>
    </xf>
    <xf numFmtId="2" fontId="25" fillId="7" borderId="4" xfId="0" applyNumberFormat="1" applyFont="1" applyFill="1" applyBorder="1" applyAlignment="1">
      <alignment horizontal="center" vertical="center" wrapText="1"/>
    </xf>
    <xf numFmtId="0" fontId="25" fillId="7" borderId="10" xfId="0" applyFont="1" applyFill="1" applyBorder="1" applyAlignment="1">
      <alignment horizontal="center" vertical="center" wrapText="1"/>
    </xf>
    <xf numFmtId="2" fontId="18" fillId="7" borderId="10" xfId="0" applyNumberFormat="1" applyFont="1" applyFill="1" applyBorder="1" applyAlignment="1">
      <alignment horizontal="center" vertical="center"/>
    </xf>
    <xf numFmtId="2" fontId="18" fillId="7" borderId="10" xfId="0" applyNumberFormat="1" applyFont="1" applyFill="1" applyBorder="1"/>
    <xf numFmtId="0" fontId="18" fillId="7" borderId="10" xfId="0" applyFont="1" applyFill="1" applyBorder="1"/>
    <xf numFmtId="0" fontId="15" fillId="7" borderId="0" xfId="0" applyFont="1" applyFill="1"/>
    <xf numFmtId="0" fontId="25" fillId="7" borderId="0" xfId="0" applyFont="1" applyFill="1" applyBorder="1" applyAlignment="1">
      <alignment horizontal="center" vertical="center" wrapText="1"/>
    </xf>
    <xf numFmtId="0" fontId="18" fillId="0" borderId="9" xfId="0" applyNumberFormat="1" applyFont="1" applyFill="1" applyBorder="1" applyAlignment="1">
      <alignment horizontal="center" vertical="center"/>
    </xf>
    <xf numFmtId="2" fontId="18" fillId="7" borderId="0" xfId="0" applyNumberFormat="1" applyFont="1" applyFill="1" applyBorder="1" applyAlignment="1">
      <alignment horizontal="center" wrapText="1"/>
    </xf>
    <xf numFmtId="0" fontId="18" fillId="7" borderId="0" xfId="0" applyFont="1" applyFill="1" applyBorder="1" applyAlignment="1">
      <alignment horizontal="center" wrapText="1"/>
    </xf>
    <xf numFmtId="0" fontId="24" fillId="0" borderId="4" xfId="0" applyFont="1" applyFill="1" applyBorder="1" applyAlignment="1">
      <alignment horizontal="center" wrapText="1"/>
    </xf>
    <xf numFmtId="0" fontId="17" fillId="7" borderId="0" xfId="0" applyFont="1" applyFill="1"/>
    <xf numFmtId="0" fontId="25" fillId="7" borderId="5" xfId="0" applyFont="1" applyFill="1" applyBorder="1" applyAlignment="1">
      <alignment horizontal="center" vertical="center" wrapText="1"/>
    </xf>
    <xf numFmtId="0" fontId="18" fillId="0" borderId="7" xfId="0" applyNumberFormat="1" applyFont="1" applyFill="1" applyBorder="1" applyAlignment="1">
      <alignment horizontal="center" vertical="center"/>
    </xf>
    <xf numFmtId="0" fontId="18" fillId="7" borderId="13" xfId="0" applyNumberFormat="1" applyFont="1" applyFill="1" applyBorder="1" applyAlignment="1">
      <alignment horizontal="center" vertical="center" wrapText="1"/>
    </xf>
    <xf numFmtId="0" fontId="18" fillId="7" borderId="18" xfId="0" applyNumberFormat="1" applyFont="1" applyFill="1" applyBorder="1" applyAlignment="1">
      <alignment horizontal="center" vertical="center" wrapText="1"/>
    </xf>
    <xf numFmtId="0" fontId="25" fillId="7" borderId="0" xfId="0" applyNumberFormat="1" applyFont="1" applyFill="1" applyBorder="1" applyAlignment="1">
      <alignment horizontal="center" vertical="center" wrapText="1"/>
    </xf>
    <xf numFmtId="14" fontId="18" fillId="7" borderId="13" xfId="0" applyNumberFormat="1" applyFont="1" applyFill="1" applyBorder="1" applyAlignment="1">
      <alignment horizontal="center" vertical="center" wrapText="1"/>
    </xf>
    <xf numFmtId="2" fontId="18" fillId="7" borderId="13" xfId="0" applyNumberFormat="1" applyFont="1" applyFill="1" applyBorder="1" applyAlignment="1">
      <alignment horizontal="center" vertical="center" wrapText="1"/>
    </xf>
    <xf numFmtId="2" fontId="25" fillId="7" borderId="0" xfId="0" applyNumberFormat="1" applyFont="1" applyFill="1" applyBorder="1" applyAlignment="1">
      <alignment horizontal="center" vertical="center" wrapText="1"/>
    </xf>
    <xf numFmtId="0" fontId="18" fillId="7" borderId="14" xfId="0" applyFont="1" applyFill="1" applyBorder="1" applyAlignment="1">
      <alignment horizontal="center" vertical="center" wrapText="1"/>
    </xf>
    <xf numFmtId="2" fontId="18" fillId="7" borderId="5" xfId="0" applyNumberFormat="1" applyFont="1" applyFill="1" applyBorder="1" applyAlignment="1">
      <alignment horizontal="center" vertical="center" wrapText="1"/>
    </xf>
    <xf numFmtId="0" fontId="25" fillId="7" borderId="5" xfId="0" applyNumberFormat="1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25" fillId="6" borderId="0" xfId="0" applyNumberFormat="1" applyFont="1" applyFill="1" applyBorder="1" applyAlignment="1">
      <alignment horizontal="center" vertical="center" wrapText="1"/>
    </xf>
    <xf numFmtId="2" fontId="25" fillId="6" borderId="0" xfId="0" applyNumberFormat="1" applyFont="1" applyFill="1" applyBorder="1" applyAlignment="1">
      <alignment horizontal="center" vertical="center" wrapText="1"/>
    </xf>
    <xf numFmtId="0" fontId="25" fillId="6" borderId="0" xfId="0" applyFont="1" applyFill="1" applyBorder="1" applyAlignment="1">
      <alignment horizontal="center" vertical="center" wrapText="1"/>
    </xf>
    <xf numFmtId="0" fontId="18" fillId="7" borderId="5" xfId="0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wrapText="1"/>
    </xf>
    <xf numFmtId="2" fontId="18" fillId="7" borderId="17" xfId="0" applyNumberFormat="1" applyFont="1" applyFill="1" applyBorder="1" applyAlignment="1">
      <alignment horizontal="center" vertical="center" wrapText="1"/>
    </xf>
    <xf numFmtId="2" fontId="18" fillId="7" borderId="23" xfId="0" applyNumberFormat="1" applyFont="1" applyFill="1" applyBorder="1" applyAlignment="1">
      <alignment horizontal="center" vertical="center" wrapText="1"/>
    </xf>
    <xf numFmtId="0" fontId="18" fillId="3" borderId="10" xfId="0" applyNumberFormat="1" applyFont="1" applyFill="1" applyBorder="1" applyAlignment="1">
      <alignment horizontal="center" wrapText="1"/>
    </xf>
    <xf numFmtId="0" fontId="18" fillId="4" borderId="10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18" fillId="6" borderId="18" xfId="0" applyFont="1" applyFill="1" applyBorder="1" applyAlignment="1">
      <alignment horizontal="center" vertical="center" wrapText="1"/>
    </xf>
    <xf numFmtId="2" fontId="18" fillId="6" borderId="18" xfId="0" applyNumberFormat="1" applyFont="1" applyFill="1" applyBorder="1" applyAlignment="1">
      <alignment horizontal="center" vertical="center" wrapText="1"/>
    </xf>
    <xf numFmtId="0" fontId="18" fillId="6" borderId="19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wrapText="1"/>
    </xf>
    <xf numFmtId="0" fontId="18" fillId="0" borderId="15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wrapText="1"/>
    </xf>
    <xf numFmtId="2" fontId="25" fillId="7" borderId="5" xfId="0" applyNumberFormat="1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wrapText="1"/>
    </xf>
    <xf numFmtId="0" fontId="18" fillId="6" borderId="10" xfId="0" applyFont="1" applyFill="1" applyBorder="1" applyAlignment="1">
      <alignment horizontal="center"/>
    </xf>
    <xf numFmtId="0" fontId="18" fillId="7" borderId="4" xfId="0" applyFont="1" applyFill="1" applyBorder="1" applyAlignment="1">
      <alignment wrapText="1"/>
    </xf>
    <xf numFmtId="0" fontId="18" fillId="6" borderId="4" xfId="0" applyFont="1" applyFill="1" applyBorder="1" applyAlignment="1">
      <alignment horizontal="center" wrapText="1"/>
    </xf>
    <xf numFmtId="0" fontId="18" fillId="6" borderId="4" xfId="0" applyFont="1" applyFill="1" applyBorder="1" applyAlignment="1">
      <alignment horizontal="center"/>
    </xf>
    <xf numFmtId="2" fontId="18" fillId="0" borderId="4" xfId="0" applyNumberFormat="1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7" borderId="5" xfId="0" applyFont="1" applyFill="1" applyBorder="1" applyAlignment="1">
      <alignment vertical="center"/>
    </xf>
    <xf numFmtId="0" fontId="18" fillId="2" borderId="10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wrapText="1"/>
    </xf>
    <xf numFmtId="0" fontId="0" fillId="7" borderId="0" xfId="0" applyFill="1" applyAlignment="1">
      <alignment vertical="center"/>
    </xf>
    <xf numFmtId="2" fontId="18" fillId="3" borderId="18" xfId="0" applyNumberFormat="1" applyFont="1" applyFill="1" applyBorder="1" applyAlignment="1">
      <alignment horizontal="center" wrapText="1"/>
    </xf>
    <xf numFmtId="0" fontId="18" fillId="3" borderId="10" xfId="0" applyFont="1" applyFill="1" applyBorder="1" applyAlignment="1">
      <alignment vertical="center" wrapText="1"/>
    </xf>
    <xf numFmtId="0" fontId="17" fillId="3" borderId="0" xfId="0" applyFont="1" applyFill="1" applyAlignment="1">
      <alignment vertical="center"/>
    </xf>
    <xf numFmtId="165" fontId="18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9" fillId="0" borderId="11" xfId="0" applyFont="1" applyBorder="1" applyAlignment="1">
      <alignment horizontal="center"/>
    </xf>
    <xf numFmtId="0" fontId="11" fillId="0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8" fillId="0" borderId="5" xfId="0" applyFont="1" applyBorder="1" applyAlignment="1">
      <alignment horizontal="center" vertical="center"/>
    </xf>
    <xf numFmtId="14" fontId="18" fillId="0" borderId="10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2" fontId="18" fillId="0" borderId="10" xfId="0" applyNumberFormat="1" applyFont="1" applyBorder="1" applyAlignment="1">
      <alignment horizontal="center" vertical="center"/>
    </xf>
    <xf numFmtId="2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14" fontId="18" fillId="0" borderId="4" xfId="0" applyNumberFormat="1" applyFont="1" applyBorder="1" applyAlignment="1">
      <alignment horizontal="center" vertical="center"/>
    </xf>
    <xf numFmtId="2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2" fontId="18" fillId="0" borderId="4" xfId="0" applyNumberFormat="1" applyFont="1" applyBorder="1" applyAlignment="1">
      <alignment horizontal="center" vertical="center"/>
    </xf>
    <xf numFmtId="2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2" fontId="18" fillId="0" borderId="13" xfId="0" applyNumberFormat="1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2" fontId="18" fillId="0" borderId="13" xfId="0" applyNumberFormat="1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14" fontId="18" fillId="0" borderId="4" xfId="0" applyNumberFormat="1" applyFont="1" applyBorder="1" applyAlignment="1">
      <alignment horizontal="center" vertical="center" wrapText="1"/>
    </xf>
    <xf numFmtId="2" fontId="18" fillId="0" borderId="13" xfId="0" applyNumberFormat="1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2" fontId="18" fillId="0" borderId="13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0" fontId="18" fillId="8" borderId="5" xfId="0" applyFont="1" applyFill="1" applyBorder="1" applyAlignment="1">
      <alignment horizontal="center" vertical="center"/>
    </xf>
    <xf numFmtId="0" fontId="18" fillId="8" borderId="10" xfId="0" applyFont="1" applyFill="1" applyBorder="1" applyAlignment="1">
      <alignment horizontal="center" vertical="center" wrapText="1"/>
    </xf>
    <xf numFmtId="2" fontId="18" fillId="8" borderId="10" xfId="0" applyNumberFormat="1" applyFont="1" applyFill="1" applyBorder="1" applyAlignment="1">
      <alignment horizontal="center" vertical="center" wrapText="1"/>
    </xf>
    <xf numFmtId="0" fontId="26" fillId="8" borderId="10" xfId="0" applyFont="1" applyFill="1" applyBorder="1" applyAlignment="1">
      <alignment horizontal="center" vertical="center" wrapText="1"/>
    </xf>
    <xf numFmtId="0" fontId="0" fillId="8" borderId="0" xfId="0" applyFill="1"/>
    <xf numFmtId="0" fontId="18" fillId="0" borderId="18" xfId="0" applyFont="1" applyBorder="1" applyAlignment="1">
      <alignment horizontal="center" vertical="center" wrapText="1"/>
    </xf>
    <xf numFmtId="2" fontId="18" fillId="0" borderId="18" xfId="0" applyNumberFormat="1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 wrapText="1"/>
    </xf>
    <xf numFmtId="2" fontId="18" fillId="3" borderId="0" xfId="0" applyNumberFormat="1" applyFont="1" applyFill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2" fontId="0" fillId="0" borderId="0" xfId="0" applyNumberFormat="1"/>
    <xf numFmtId="0" fontId="0" fillId="0" borderId="4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8" fillId="0" borderId="5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4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bgColor auto="1"/>
        </patternFill>
      </fill>
      <alignment horizontal="center" textRotation="0" 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solid">
          <fgColor rgb="FFFF3300"/>
          <bgColor rgb="FF000000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solid">
          <fgColor rgb="FFFF0000"/>
          <bgColor rgb="FF000000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solid">
          <fgColor rgb="FFFF0000"/>
          <bgColor rgb="FF000000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solid">
          <fgColor rgb="FFFF0000"/>
          <bgColor rgb="FF000000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F0000"/>
          <bgColor rgb="FF00000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FF0000"/>
          <bgColor rgb="FF000000"/>
        </patternFill>
      </fill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00B0F0"/>
          <bgColor rgb="FF00000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FF0000"/>
          <bgColor rgb="FF00000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rgb="FFFF0000"/>
          <bgColor rgb="FF000000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rgb="FFFF0000"/>
          <bgColor rgb="FF000000"/>
        </patternFill>
      </fill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/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FF0000"/>
          <bgColor rgb="FF000000"/>
        </patternFill>
      </fill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bgColor auto="1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2" formatCode="0.00"/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2" formatCode="0.00"/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0" formatCode="General"/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solid">
          <fgColor rgb="FFFF0000"/>
          <bgColor rgb="FF000000"/>
        </patternFill>
      </fill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numFmt numFmtId="165" formatCode="_-* #,##0.00\ _₽_-;\-* #,##0.00\ _₽_-;_-* &quot;-&quot;??\ _₽_-;_-@_-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solid">
          <fgColor rgb="FFFF0000"/>
          <bgColor rgb="FF000000"/>
        </patternFill>
      </fill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1" relativeIndent="0" justifyLastLine="0" shrinkToFit="0" readingOrder="0"/>
    </dxf>
  </dxfs>
  <tableStyles count="1" defaultTableStyle="TableStyleMedium2" defaultPivotStyle="PivotStyleLight16">
    <tableStyle name="Стиль таблицы 1" pivot="0" count="0" xr9:uid="{00000000-0011-0000-FFFF-FFFF00000000}"/>
  </tableStyles>
  <colors>
    <mruColors>
      <color rgb="FFFF0000"/>
      <color rgb="FFFF3300"/>
      <color rgb="FF36CA52"/>
      <color rgb="FFC3EFCB"/>
      <color rgb="FFB6B6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Таблица911" displayName="Таблица911" ref="A2:J133" totalsRowShown="0" headerRowDxfId="444" dataDxfId="443">
  <autoFilter ref="A2:J133" xr:uid="{00000000-0009-0000-0100-00000A000000}"/>
  <sortState xmlns:xlrd2="http://schemas.microsoft.com/office/spreadsheetml/2017/richdata2" ref="A3:I133">
    <sortCondition descending="1" ref="B3:B133"/>
  </sortState>
  <tableColumns count="10">
    <tableColumn id="1" xr3:uid="{00000000-0010-0000-0000-000001000000}" name="ФИО" dataDxfId="442"/>
    <tableColumn id="8" xr3:uid="{00000000-0010-0000-0000-000008000000}" name="Общий балл" dataDxfId="441">
      <calculatedColumnFormula>SUM(Таблица911[[#This Row],[Средний балл аттестата]],Таблица911[[#This Row],[Результат вступительного испытания]])</calculatedColumnFormula>
    </tableColumn>
    <tableColumn id="2" xr3:uid="{00000000-0010-0000-0000-000002000000}" name="Средний балл аттестата" dataDxfId="440"/>
    <tableColumn id="9" xr3:uid="{00000000-0010-0000-0000-000009000000}" name="Результат вступительного испытания"/>
    <tableColumn id="12" xr3:uid="{00000000-0010-0000-0000-00000C000000}" name="Наличие оригинала аттестата" dataDxfId="439"/>
    <tableColumn id="3" xr3:uid="{00000000-0010-0000-0000-000003000000}" name="Приоритет" dataDxfId="438"/>
    <tableColumn id="4" xr3:uid="{00000000-0010-0000-0000-000004000000}" name="Специальность 2" dataDxfId="437"/>
    <tableColumn id="5" xr3:uid="{00000000-0010-0000-0000-000005000000}" name="Специальность 3" dataDxfId="436"/>
    <tableColumn id="7" xr3:uid="{00000000-0010-0000-0000-000007000000}" name="Индивидуальный номер" dataDxfId="435"/>
    <tableColumn id="6" xr3:uid="{00000000-0010-0000-0000-000006000000}" name="Общежитие" dataDxfId="434"/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Таблица9" displayName="Таблица9" ref="A2:O54" totalsRowShown="0" headerRowDxfId="300" dataDxfId="299">
  <autoFilter ref="A2:O54" xr:uid="{00000000-0009-0000-0100-000009000000}"/>
  <sortState xmlns:xlrd2="http://schemas.microsoft.com/office/spreadsheetml/2017/richdata2" ref="A3:O54">
    <sortCondition descending="1" sortBy="cellColor" ref="E3:E54" dxfId="298"/>
  </sortState>
  <tableColumns count="15">
    <tableColumn id="27" xr3:uid="{00000000-0010-0000-0900-00001B000000}" name="№" dataDxfId="297"/>
    <tableColumn id="8" xr3:uid="{00000000-0010-0000-0900-000008000000}" name="индивидуальный номер" dataDxfId="296"/>
    <tableColumn id="31" xr3:uid="{665CF14D-5EE5-4561-BDB0-D5CAAF665700}" name="Форма подачи документов" dataDxfId="295"/>
    <tableColumn id="2" xr3:uid="{00000000-0010-0000-0900-000002000000}" name="Пол" dataDxfId="294"/>
    <tableColumn id="4" xr3:uid="{00000000-0010-0000-0900-000004000000}" name="общий балл" dataDxfId="293"/>
    <tableColumn id="5" xr3:uid="{00000000-0010-0000-0900-000005000000}" name="Средний балл аттестата" dataDxfId="292"/>
    <tableColumn id="7" xr3:uid="{00000000-0010-0000-0900-000007000000}" name="Результат вступительных испытаний" dataDxfId="291"/>
    <tableColumn id="30" xr3:uid="{00000000-0010-0000-0900-00001E000000}" name="Балл первоочередной" dataDxfId="290"/>
    <tableColumn id="6" xr3:uid="{00000000-0010-0000-0900-000006000000}" name="Наличие оригинала  аттестата" dataDxfId="289"/>
    <tableColumn id="10" xr3:uid="{00000000-0010-0000-0900-00000A000000}" name="Приоритет" dataDxfId="288"/>
    <tableColumn id="11" xr3:uid="{00000000-0010-0000-0900-00000B000000}" name="Специальность 2" dataDxfId="287"/>
    <tableColumn id="13" xr3:uid="{00000000-0010-0000-0900-00000D000000}" name="Специальность 3" dataDxfId="286"/>
    <tableColumn id="14" xr3:uid="{00000000-0010-0000-0900-00000E000000}" name="договор о целевом обучении" dataDxfId="285"/>
    <tableColumn id="24" xr3:uid="{00000000-0010-0000-0900-000018000000}" name="Первоочередное или приемущественное право" dataDxfId="284"/>
    <tableColumn id="23" xr3:uid="{00000000-0010-0000-0900-000017000000}" name="Общежитие" dataDxfId="283"/>
  </tableColumns>
  <tableStyleInfo name="TableStyleLight16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Таблица913" displayName="Таблица913" ref="A2:O149" totalsRowShown="0" headerRowDxfId="282" dataDxfId="281">
  <autoFilter ref="A2:O149" xr:uid="{00000000-0009-0000-0100-00000C000000}"/>
  <sortState xmlns:xlrd2="http://schemas.microsoft.com/office/spreadsheetml/2017/richdata2" ref="A3:O149">
    <sortCondition descending="1" sortBy="cellColor" ref="E3:E149" dxfId="280"/>
  </sortState>
  <tableColumns count="15">
    <tableColumn id="27" xr3:uid="{00000000-0010-0000-0A00-00001B000000}" name="№" dataDxfId="279"/>
    <tableColumn id="8" xr3:uid="{00000000-0010-0000-0A00-000008000000}" name="индивидуальный номер" dataDxfId="278"/>
    <tableColumn id="31" xr3:uid="{CDC6F207-E98A-475C-A362-71DA2C92273F}" name="Форма подачи документов" dataDxfId="277"/>
    <tableColumn id="2" xr3:uid="{00000000-0010-0000-0A00-000002000000}" name="Пол" dataDxfId="276"/>
    <tableColumn id="4" xr3:uid="{00000000-0010-0000-0A00-000004000000}" name="общий балл" dataDxfId="275">
      <calculatedColumnFormula>SUM(Таблица26[[#This Row],[Средний балл аттестата]:[Балл первоочередной]])</calculatedColumnFormula>
    </tableColumn>
    <tableColumn id="5" xr3:uid="{00000000-0010-0000-0A00-000005000000}" name="Средний балл аттестата" dataDxfId="274"/>
    <tableColumn id="30" xr3:uid="{00000000-0010-0000-0A00-00001E000000}" name="Балл первоочередной" dataDxfId="273"/>
    <tableColumn id="6" xr3:uid="{00000000-0010-0000-0A00-000006000000}" name="Наличие оригинала  аттестата" dataDxfId="272"/>
    <tableColumn id="10" xr3:uid="{00000000-0010-0000-0A00-00000A000000}" name="Приоритет" dataDxfId="271"/>
    <tableColumn id="11" xr3:uid="{00000000-0010-0000-0A00-00000B000000}" name="Специальность 2" dataDxfId="270"/>
    <tableColumn id="13" xr3:uid="{00000000-0010-0000-0A00-00000D000000}" name="Специальность 3" dataDxfId="269"/>
    <tableColumn id="26" xr3:uid="{00000000-0010-0000-0A00-00001A000000}" name="Результаты обзвона" dataDxfId="268"/>
    <tableColumn id="14" xr3:uid="{00000000-0010-0000-0A00-00000E000000}" name="договор о целевом обучении" dataDxfId="267"/>
    <tableColumn id="24" xr3:uid="{00000000-0010-0000-0A00-000018000000}" name="Первоочередное или приемущественное право" dataDxfId="266"/>
    <tableColumn id="23" xr3:uid="{00000000-0010-0000-0A00-000017000000}" name="Общежитие" dataDxfId="265"/>
  </tableColumns>
  <tableStyleInfo name="TableStyleLight1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Таблица91314" displayName="Таблица91314" ref="A2:O233" totalsRowShown="0" headerRowDxfId="264" dataDxfId="263">
  <autoFilter ref="A2:O233" xr:uid="{00000000-0009-0000-0100-00000D000000}"/>
  <sortState xmlns:xlrd2="http://schemas.microsoft.com/office/spreadsheetml/2017/richdata2" ref="A3:O233">
    <sortCondition descending="1" sortBy="cellColor" ref="E3:E233" dxfId="262"/>
  </sortState>
  <tableColumns count="15">
    <tableColumn id="27" xr3:uid="{00000000-0010-0000-0B00-00001B000000}" name="№" dataDxfId="261"/>
    <tableColumn id="8" xr3:uid="{00000000-0010-0000-0B00-000008000000}" name="индивидуальный номер" dataDxfId="260"/>
    <tableColumn id="31" xr3:uid="{1660B54B-D027-42DD-A7C4-8DE8826498E7}" name="Форма подачи документов" dataDxfId="259"/>
    <tableColumn id="2" xr3:uid="{00000000-0010-0000-0B00-000002000000}" name="Пол" dataDxfId="258"/>
    <tableColumn id="4" xr3:uid="{00000000-0010-0000-0B00-000004000000}" name="общий балл" dataDxfId="257">
      <calculatedColumnFormula>SUM(Таблица91314[[#This Row],[Средний балл аттестата]:[Балл первоочередной]])</calculatedColumnFormula>
    </tableColumn>
    <tableColumn id="5" xr3:uid="{00000000-0010-0000-0B00-000005000000}" name="Средний балл аттестата" dataDxfId="256"/>
    <tableColumn id="7" xr3:uid="{00000000-0010-0000-0B00-000007000000}" name="Результат вступительных испытаний" dataDxfId="255"/>
    <tableColumn id="30" xr3:uid="{00000000-0010-0000-0B00-00001E000000}" name="Балл первоочередной" dataDxfId="254"/>
    <tableColumn id="6" xr3:uid="{00000000-0010-0000-0B00-000006000000}" name="Наличие оригинала  аттестата" dataDxfId="253"/>
    <tableColumn id="10" xr3:uid="{00000000-0010-0000-0B00-00000A000000}" name="Приоритет" dataDxfId="252"/>
    <tableColumn id="11" xr3:uid="{00000000-0010-0000-0B00-00000B000000}" name="Специальность 2" dataDxfId="251"/>
    <tableColumn id="13" xr3:uid="{00000000-0010-0000-0B00-00000D000000}" name="Специальность 3" dataDxfId="250"/>
    <tableColumn id="14" xr3:uid="{00000000-0010-0000-0B00-00000E000000}" name="договор о целевом обучении" dataDxfId="249"/>
    <tableColumn id="24" xr3:uid="{00000000-0010-0000-0B00-000018000000}" name="Первоочередное или приемущественное право" dataDxfId="248"/>
    <tableColumn id="23" xr3:uid="{00000000-0010-0000-0B00-000017000000}" name="Общежитие" dataDxfId="247"/>
  </tableColumns>
  <tableStyleInfo name="TableStyleLight16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Таблица9131415" displayName="Таблица9131415" ref="A2:O225" totalsRowShown="0" headerRowDxfId="246" dataDxfId="245">
  <autoFilter ref="A2:O225" xr:uid="{00000000-0009-0000-0100-00000E000000}"/>
  <sortState xmlns:xlrd2="http://schemas.microsoft.com/office/spreadsheetml/2017/richdata2" ref="A3:O225">
    <sortCondition descending="1" sortBy="cellColor" ref="E3:E225" dxfId="244"/>
  </sortState>
  <tableColumns count="15">
    <tableColumn id="27" xr3:uid="{00000000-0010-0000-0C00-00001B000000}" name="№" dataDxfId="243"/>
    <tableColumn id="8" xr3:uid="{00000000-0010-0000-0C00-000008000000}" name="индивидуальный номер" dataDxfId="242"/>
    <tableColumn id="31" xr3:uid="{4D4A2122-A9FC-47A6-ADA0-CB46D1C92475}" name="Форма подачи документов" dataDxfId="241"/>
    <tableColumn id="2" xr3:uid="{00000000-0010-0000-0C00-000002000000}" name="Пол" dataDxfId="240"/>
    <tableColumn id="4" xr3:uid="{00000000-0010-0000-0C00-000004000000}" name="общий балл" dataDxfId="239">
      <calculatedColumnFormula>SUM(Таблица9131415[[#This Row],[Средний балл аттестата]:[Балл первоочередной]])</calculatedColumnFormula>
    </tableColumn>
    <tableColumn id="5" xr3:uid="{00000000-0010-0000-0C00-000005000000}" name="Средний балл аттестата" dataDxfId="238"/>
    <tableColumn id="7" xr3:uid="{00000000-0010-0000-0C00-000007000000}" name="Результат вступительных испытаний" dataDxfId="237"/>
    <tableColumn id="30" xr3:uid="{00000000-0010-0000-0C00-00001E000000}" name="Балл первоочередной" dataDxfId="236"/>
    <tableColumn id="6" xr3:uid="{00000000-0010-0000-0C00-000006000000}" name="Наличие оригинала  аттестата" dataDxfId="235"/>
    <tableColumn id="10" xr3:uid="{00000000-0010-0000-0C00-00000A000000}" name="Приоритет" dataDxfId="234"/>
    <tableColumn id="11" xr3:uid="{00000000-0010-0000-0C00-00000B000000}" name="Специальность 2" dataDxfId="233"/>
    <tableColumn id="13" xr3:uid="{00000000-0010-0000-0C00-00000D000000}" name="Специальность 3" dataDxfId="232"/>
    <tableColumn id="14" xr3:uid="{00000000-0010-0000-0C00-00000E000000}" name="договор о целевом обучении" dataDxfId="231"/>
    <tableColumn id="24" xr3:uid="{00000000-0010-0000-0C00-000018000000}" name="Первоочередное или приемущественное право" dataDxfId="230"/>
    <tableColumn id="23" xr3:uid="{00000000-0010-0000-0C00-000017000000}" name="Общежитие" dataDxfId="229"/>
  </tableColumns>
  <tableStyleInfo name="TableStyleLight16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9B4441-E194-45EA-B247-2DB438FB65FA}" name="Таблица91314152" displayName="Таблица91314152" ref="A2:O195" totalsRowShown="0" headerRowDxfId="228" dataDxfId="227">
  <autoFilter ref="A2:O195" xr:uid="{00000000-0009-0000-0100-00000E000000}"/>
  <sortState xmlns:xlrd2="http://schemas.microsoft.com/office/spreadsheetml/2017/richdata2" ref="A3:O191">
    <sortCondition sortBy="cellColor" ref="E3:E191" dxfId="226"/>
  </sortState>
  <tableColumns count="15">
    <tableColumn id="27" xr3:uid="{285DACBD-0E2A-4003-A3BF-1028A4CD8666}" name="№" dataDxfId="225"/>
    <tableColumn id="8" xr3:uid="{2BB97B27-F18F-4797-9BFC-A5667C3C26B1}" name="индивидуальный номер" dataDxfId="224"/>
    <tableColumn id="31" xr3:uid="{BD8097EB-C026-45F6-AC11-3478084D582D}" name="Форма подачи документов" dataDxfId="223"/>
    <tableColumn id="2" xr3:uid="{17702042-DEAE-43BF-B73A-056938F69F74}" name="Пол" dataDxfId="222"/>
    <tableColumn id="4" xr3:uid="{682C3D45-3F35-4452-8A3F-C8CFF6FC4039}" name="общий балл" dataDxfId="221"/>
    <tableColumn id="5" xr3:uid="{FC9DB2DB-353B-4899-9EFC-3C2D46DF3532}" name="Средний балл аттестата" dataDxfId="220"/>
    <tableColumn id="7" xr3:uid="{C874FB52-A1D1-40E5-A18A-F704EB443F88}" name="Результат вступительных испытаний" dataDxfId="219"/>
    <tableColumn id="30" xr3:uid="{0A7F9FAC-E8AE-4625-8AA3-285D2C274BE1}" name="Балл первоочередной" dataDxfId="218"/>
    <tableColumn id="6" xr3:uid="{D5C0185A-DE9B-4755-A9A2-39A35A66EAD0}" name="Наличие оригинала  аттестата" dataDxfId="217"/>
    <tableColumn id="10" xr3:uid="{8D38DB3F-21BF-4476-8CCD-FB0B6A29915A}" name="Приоритет" dataDxfId="216"/>
    <tableColumn id="11" xr3:uid="{17AE1451-D680-41FE-BAA8-576CCDBC3DA4}" name="Специальность 2" dataDxfId="215"/>
    <tableColumn id="13" xr3:uid="{A1539051-DC6C-42AE-9B35-F016D59407D7}" name="Специальность 3" dataDxfId="214"/>
    <tableColumn id="14" xr3:uid="{6B0E265F-EA1A-4CD2-9F59-1E0C52325C0E}" name="договор о целевом обучении" dataDxfId="213"/>
    <tableColumn id="24" xr3:uid="{2D3394BE-0D2A-428C-BD42-E218B0CA2505}" name="Первоочередное или приемущественное право" dataDxfId="212"/>
    <tableColumn id="23" xr3:uid="{9696E6F3-F9FD-496C-9B0E-3A62E4063844}" name="Общежитие" dataDxfId="211"/>
  </tableColumns>
  <tableStyleInfo name="TableStyleLight16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C28D15-BD43-4FC8-85D4-4C5F60FF607E}" name="Таблица243" displayName="Таблица243" ref="A2:O34" totalsRowShown="0" headerRowDxfId="210" dataDxfId="209" tableBorderDxfId="208">
  <autoFilter ref="A2:O34" xr:uid="{00000000-0009-0000-0100-000018000000}"/>
  <sortState xmlns:xlrd2="http://schemas.microsoft.com/office/spreadsheetml/2017/richdata2" ref="A3:O34">
    <sortCondition descending="1" sortBy="cellColor" ref="E3:E34" dxfId="207"/>
  </sortState>
  <tableColumns count="15">
    <tableColumn id="29" xr3:uid="{5DB6E5D1-32E4-424F-ABA2-EABC207DDFE6}" name="№" dataDxfId="206">
      <calculatedColumnFormula>ROW()-2</calculatedColumnFormula>
    </tableColumn>
    <tableColumn id="3" xr3:uid="{0B01DB30-FB9D-4D26-8F30-E7B33EBF6204}" name="индивидуальный номер" dataDxfId="205"/>
    <tableColumn id="31" xr3:uid="{1CBE8B75-E723-4860-A882-A4296C0D7A96}" name="Форма подачи доументов" dataDxfId="204"/>
    <tableColumn id="4" xr3:uid="{A25615DF-1A01-4792-BACE-2E8721020E31}" name="Пол" dataDxfId="203"/>
    <tableColumn id="8" xr3:uid="{9EF46534-DB66-4069-A61F-0BAEB204BECD}" name="общий балл" dataDxfId="202">
      <calculatedColumnFormula>SUM(Таблица25[[#This Row],[Средний балл аттестата]:[Балл первоочередной]])</calculatedColumnFormula>
    </tableColumn>
    <tableColumn id="9" xr3:uid="{0FA1A381-BA1A-41B1-905A-A876A904F248}" name="Средний балл аттестата" dataDxfId="201"/>
    <tableColumn id="10" xr3:uid="{C34A1E34-AA35-4D5C-93A0-2A6C9BAD78D2}" name="Результат вступительных испытаний" dataDxfId="200"/>
    <tableColumn id="30" xr3:uid="{66B1EABE-811F-4221-9DD1-D953EB836C0F}" name="Балл первоочередной" dataDxfId="199"/>
    <tableColumn id="11" xr3:uid="{02CCDF0A-C273-45AB-9B3E-F46B920A17C0}" name="Наличие оригинала  аттестата" dataDxfId="198"/>
    <tableColumn id="12" xr3:uid="{A2E2AD8D-C8A7-4277-89F7-13AA8B7EDCE9}" name="Приоритет" dataDxfId="197"/>
    <tableColumn id="13" xr3:uid="{6EC04740-67A1-4B57-A305-83A053E66DBF}" name="Специальность 2" dataDxfId="196"/>
    <tableColumn id="14" xr3:uid="{BB9B469E-BF34-411F-9BA9-1B196C44C566}" name="Специальность 3" dataDxfId="195"/>
    <tableColumn id="16" xr3:uid="{9574CC88-D4C9-456C-B810-304B13E40E20}" name="договор о целевом обучении" dataDxfId="194"/>
    <tableColumn id="23" xr3:uid="{A34DF25A-61B4-4890-AA4A-495F9E2D9528}" name="Первоочередное или преимущественное право " dataDxfId="193"/>
    <tableColumn id="28" xr3:uid="{627ACBDF-55D6-42C8-BD4D-A4B1BF0AE8B3}" name="Общежитие" dataDxfId="192"/>
  </tableColumns>
  <tableStyleInfo name="TableStyleLight16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FF2449-740C-4F75-A1A2-BC6A21AF9587}" name="Таблица2434" displayName="Таблица2434" ref="A2:O41" totalsRowShown="0" headerRowDxfId="191" dataDxfId="190" tableBorderDxfId="189">
  <autoFilter ref="A2:O41" xr:uid="{00000000-0009-0000-0100-000018000000}"/>
  <sortState xmlns:xlrd2="http://schemas.microsoft.com/office/spreadsheetml/2017/richdata2" ref="A3:O41">
    <sortCondition descending="1" sortBy="cellColor" ref="E3:E41" dxfId="188"/>
  </sortState>
  <tableColumns count="15">
    <tableColumn id="29" xr3:uid="{15C028DB-B622-4A19-A6BA-D4CB0A7CD39C}" name="№" dataDxfId="187">
      <calculatedColumnFormula>ROW()-2</calculatedColumnFormula>
    </tableColumn>
    <tableColumn id="3" xr3:uid="{63FAA74B-D367-4DDD-A097-CD1FD6F1E383}" name="индивидуальный номер" dataDxfId="186"/>
    <tableColumn id="31" xr3:uid="{C6FF7819-F0F9-4242-BBB8-0A27874D285E}" name="Форма подачи доументов" dataDxfId="185"/>
    <tableColumn id="4" xr3:uid="{090111DC-AE47-49A5-849B-98B9802962F9}" name="Пол" dataDxfId="184"/>
    <tableColumn id="8" xr3:uid="{79A2E0C2-F3DA-4CFE-8EE2-89C5AF6FDA91}" name="общий балл" dataDxfId="183">
      <calculatedColumnFormula>SUM(Таблица29[[#This Row],[Средний балл аттестата]:[Балл первоочередной]])</calculatedColumnFormula>
    </tableColumn>
    <tableColumn id="9" xr3:uid="{7124F146-D008-4E0C-8D39-4F5A0788675D}" name="Средний балл аттестата" dataDxfId="182"/>
    <tableColumn id="10" xr3:uid="{6E00DC6E-1FAE-4E83-B7B9-FD9D71D16D1F}" name="Результат вступительных испытаний" dataDxfId="181"/>
    <tableColumn id="30" xr3:uid="{FF22D117-BE41-486D-9BFA-25CA0930CB4B}" name="Балл первоочередной" dataDxfId="180"/>
    <tableColumn id="11" xr3:uid="{A25FEEA2-51AD-4F09-A675-E7362497DB30}" name="Наличие оригинала  аттестата" dataDxfId="179"/>
    <tableColumn id="12" xr3:uid="{4704DDD3-7B22-4754-849F-7B65E18A3B39}" name="Приоритет" dataDxfId="178"/>
    <tableColumn id="13" xr3:uid="{55DA878D-6F5A-460B-9E20-F14DD01C00A8}" name="Специальность 2" dataDxfId="177"/>
    <tableColumn id="14" xr3:uid="{A06F0966-D92C-488C-BEBA-8185FDF7DCC7}" name="Специальность 3" dataDxfId="176"/>
    <tableColumn id="16" xr3:uid="{FE6230AA-7578-4925-8E85-7CE9860918ED}" name="договор о целевом обучении" dataDxfId="175"/>
    <tableColumn id="23" xr3:uid="{2357329E-00A9-434F-B025-462F8140AEAD}" name="Первоочередное или преимущественное право " dataDxfId="174"/>
    <tableColumn id="28" xr3:uid="{E8E4A921-212A-4154-8650-CBC0727015AA}" name="Общежитие" dataDxfId="173"/>
  </tableColumns>
  <tableStyleInfo name="TableStyleLight16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148044D-0416-452F-8E5E-D8EDB5B483A3}" name="Таблица24345" displayName="Таблица24345" ref="A2:O60" totalsRowShown="0" headerRowDxfId="172" dataDxfId="171" tableBorderDxfId="170">
  <autoFilter ref="A2:O60" xr:uid="{00000000-0009-0000-0100-000018000000}"/>
  <sortState xmlns:xlrd2="http://schemas.microsoft.com/office/spreadsheetml/2017/richdata2" ref="A3:O60">
    <sortCondition descending="1" sortBy="cellColor" ref="E3:E60" dxfId="169"/>
  </sortState>
  <tableColumns count="15">
    <tableColumn id="29" xr3:uid="{11C7779F-4351-4265-98B9-DCC119513951}" name="№" dataDxfId="168">
      <calculatedColumnFormula>ROW()-2</calculatedColumnFormula>
    </tableColumn>
    <tableColumn id="3" xr3:uid="{73133B09-4B90-4262-A39A-B1013DE9F316}" name="индивидуальный номер" dataDxfId="167"/>
    <tableColumn id="31" xr3:uid="{699FF695-E1B4-45CB-A35E-8253AB16AFC0}" name="Форма подачи доументов" dataDxfId="166"/>
    <tableColumn id="4" xr3:uid="{C42A87A7-D769-4991-8DAB-1A13C2890679}" name="Пол" dataDxfId="165"/>
    <tableColumn id="8" xr3:uid="{AD94886D-52F2-46F7-9736-171AD46BE10E}" name="общий балл" dataDxfId="164">
      <calculatedColumnFormula>SUM(Таблица9131415[[#This Row],[Средний балл аттестата]:[Балл первоочередной]])</calculatedColumnFormula>
    </tableColumn>
    <tableColumn id="9" xr3:uid="{7C54438F-C02C-438E-9672-E99204332CC9}" name="Средний балл аттестата" dataDxfId="163"/>
    <tableColumn id="10" xr3:uid="{18728D7C-D2FC-40C3-A121-5AD7A3CAD815}" name="Результат вступительных испытаний" dataDxfId="162"/>
    <tableColumn id="30" xr3:uid="{BC072100-AD92-4D77-9311-59BFA0C7276D}" name="Балл первоочередной" dataDxfId="161"/>
    <tableColumn id="11" xr3:uid="{69B33595-B490-467B-81A9-746981598D2C}" name="Наличие оригинала  аттестата" dataDxfId="160"/>
    <tableColumn id="12" xr3:uid="{602892D2-275F-4397-88FE-3D4D0446540A}" name="Приоритет" dataDxfId="159"/>
    <tableColumn id="13" xr3:uid="{DF59998E-66E6-4D72-9D8D-3B9474DA22B4}" name="Специальность 2" dataDxfId="158"/>
    <tableColumn id="14" xr3:uid="{05F2AB74-6A6B-433F-BDB4-28A640258E30}" name="Специальность 3" dataDxfId="157"/>
    <tableColumn id="16" xr3:uid="{C0C33537-BE6D-4A8A-BC4E-E1E8A7B90D5B}" name="договор о целевом обучении" dataDxfId="156"/>
    <tableColumn id="23" xr3:uid="{BE1CD58B-005D-448A-AD1A-4645C6BEC763}" name="Первоочередное или преимущественное право " dataDxfId="155"/>
    <tableColumn id="28" xr3:uid="{9BE96811-53FB-40CB-9DFC-9922F0036A0A}" name="Общежитие" dataDxfId="154"/>
  </tableColumns>
  <tableStyleInfo name="TableStyleLight16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75C0663-28E4-4D5D-A120-B1F7A8105A4D}" name="Таблица243456" displayName="Таблица243456" ref="A2:N60" totalsRowShown="0" headerRowDxfId="153" dataDxfId="152" tableBorderDxfId="151">
  <autoFilter ref="A2:N60" xr:uid="{00000000-0009-0000-0100-000018000000}"/>
  <sortState xmlns:xlrd2="http://schemas.microsoft.com/office/spreadsheetml/2017/richdata2" ref="A3:N60">
    <sortCondition descending="1" ref="D2:D60"/>
  </sortState>
  <tableColumns count="14">
    <tableColumn id="29" xr3:uid="{A9C48DC2-32DD-4DDC-8470-C309AB564FDF}" name="№" dataDxfId="150">
      <calculatedColumnFormula>ROW()-2</calculatedColumnFormula>
    </tableColumn>
    <tableColumn id="3" xr3:uid="{D14F429E-2F64-4DC7-A510-7FCACA4581C8}" name="индивидуальный номер" dataDxfId="149"/>
    <tableColumn id="31" xr3:uid="{4A76D7D0-EEAD-4F1F-B7B4-74AA506591F0}" name="Форма подачи доументов" dataDxfId="148"/>
    <tableColumn id="8" xr3:uid="{CFCBA55B-6B8E-4D36-90B3-5CD4BFFAB355}" name="общий балл" dataDxfId="147">
      <calculatedColumnFormula>SUM(Таблица243456[[#This Row],[Средний балл аттестата]:[Балл первоочередной]])</calculatedColumnFormula>
    </tableColumn>
    <tableColumn id="9" xr3:uid="{62A5752F-C723-45DD-9261-25F4C1A76A60}" name="Средний балл аттестата" dataDxfId="146"/>
    <tableColumn id="10" xr3:uid="{1A4ED897-D6B0-407D-A633-508CAF70952D}" name="Результат вступительных испытаний" dataDxfId="145"/>
    <tableColumn id="30" xr3:uid="{56BAC76E-DE30-49AD-AC9B-9AF2E453790B}" name="Балл первоочередной" dataDxfId="144"/>
    <tableColumn id="11" xr3:uid="{E8ADBA68-07E3-4CB8-9741-0D6C5BB1ECEE}" name="Наличие оригинала  аттестата" dataDxfId="143"/>
    <tableColumn id="12" xr3:uid="{CDA2FB1A-491B-43C4-8F52-9D5A528B6742}" name="Приоритет" dataDxfId="142"/>
    <tableColumn id="13" xr3:uid="{9194F886-3217-46C2-8C16-88ACDECE4D9A}" name="Специальность 2" dataDxfId="141"/>
    <tableColumn id="14" xr3:uid="{DD4CA3A6-9D0A-4C16-AFA2-AB921E109B59}" name="Специальность 3" dataDxfId="140"/>
    <tableColumn id="16" xr3:uid="{861EBA62-EF76-4E6C-A0E9-EFFE8E95F974}" name="договор о целевом обучении" dataDxfId="139"/>
    <tableColumn id="23" xr3:uid="{D80B4216-E8F7-4846-9737-6FD95F4D7B22}" name="Первоочередное или преимущественное право " dataDxfId="138"/>
    <tableColumn id="28" xr3:uid="{E48A1DD1-C858-4F08-9B2A-99A668ED6CEE}" name="Общежитие" dataDxfId="137"/>
  </tableColumns>
  <tableStyleInfo name="TableStyleLight16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777034F-E840-42B2-B70D-60C8D4063A2D}" name="Таблица2434567" displayName="Таблица2434567" ref="A2:O20" totalsRowShown="0" headerRowDxfId="136" dataDxfId="135" tableBorderDxfId="134">
  <autoFilter ref="A2:O20" xr:uid="{00000000-0009-0000-0100-000018000000}"/>
  <sortState xmlns:xlrd2="http://schemas.microsoft.com/office/spreadsheetml/2017/richdata2" ref="A3:O20">
    <sortCondition descending="1" sortBy="cellColor" ref="F3:F20" dxfId="133"/>
  </sortState>
  <tableColumns count="15">
    <tableColumn id="29" xr3:uid="{1CFA6864-B3BA-49B8-8BC6-720F4532A4E0}" name="№" dataDxfId="132">
      <calculatedColumnFormula>ROW()-2</calculatedColumnFormula>
    </tableColumn>
    <tableColumn id="3" xr3:uid="{DFF0169B-7CE9-4E21-831E-BB7567943496}" name="индивидуальный номер" dataDxfId="131"/>
    <tableColumn id="31" xr3:uid="{03ED5B6C-DF06-4827-B62E-17A8DBBB1E7A}" name="Форма подачи доументов" dataDxfId="130"/>
    <tableColumn id="4" xr3:uid="{1F409222-1455-41DC-BCC7-7DC084FD8E4F}" name="Пол" dataDxfId="129"/>
    <tableColumn id="8" xr3:uid="{005B71B3-C829-441C-A539-FE39CF42D8EC}" name="общий балл" dataDxfId="128">
      <calculatedColumnFormula>SUM(Таблица9131415[[#This Row],[Средний балл аттестата]:[Балл первоочередной]])</calculatedColumnFormula>
    </tableColumn>
    <tableColumn id="9" xr3:uid="{461AED0F-2AB4-4D2A-8998-BC88C990AFDA}" name="Средний балл аттестата" dataDxfId="127"/>
    <tableColumn id="10" xr3:uid="{2DE2AEF8-D087-4181-A775-83765DC6FFF3}" name="Результат вступительных испытаний" dataDxfId="126"/>
    <tableColumn id="30" xr3:uid="{26A3DB04-422F-4D28-B0F9-5C8669EEDFBE}" name="Балл первоочередной" dataDxfId="125"/>
    <tableColumn id="11" xr3:uid="{1D84D763-25C3-4B80-B1AA-57ACB49836A2}" name="Наличие оригинала  аттестата" dataDxfId="124"/>
    <tableColumn id="12" xr3:uid="{5D434F7F-0E7B-442F-90CE-F83C62F18DDD}" name="Приоритет" dataDxfId="123"/>
    <tableColumn id="13" xr3:uid="{4331D799-ED9B-4561-B544-4E535097D839}" name="Специальность 2" dataDxfId="122"/>
    <tableColumn id="14" xr3:uid="{7ABF599A-E636-47F0-B669-916D08E2C77F}" name="Специальность 3" dataDxfId="121"/>
    <tableColumn id="16" xr3:uid="{01AB8025-971A-4C27-9FAA-77C77963783B}" name="договор о целевом обучении" dataDxfId="120"/>
    <tableColumn id="23" xr3:uid="{6FCF53FF-E94F-41A3-8648-936E1DD97F1D}" name="Первоочередное или преимущественное право " dataDxfId="119"/>
    <tableColumn id="28" xr3:uid="{BE0C37A3-3248-4F39-B24C-66E3A9307CDD}" name="Общежитие" dataDxfId="118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89F90EC6-2796-4DF2-93B6-F122A11F5A86}" name="Таблица1818" displayName="Таблица1818" ref="A2:S59" totalsRowShown="0" headerRowDxfId="22" dataDxfId="21" tableBorderDxfId="20">
  <autoFilter ref="A2:S59" xr:uid="{89F90EC6-2796-4DF2-93B6-F122A11F5A86}"/>
  <sortState xmlns:xlrd2="http://schemas.microsoft.com/office/spreadsheetml/2017/richdata2" ref="A3:S59">
    <sortCondition sortBy="cellColor" ref="E3:E59" dxfId="19"/>
  </sortState>
  <tableColumns count="19">
    <tableColumn id="32" xr3:uid="{90C70734-09E2-4544-936F-2F1A7F61B1AA}" name="№" dataDxfId="18"/>
    <tableColumn id="3" xr3:uid="{D83FD35A-C171-4B84-8CA1-3312EA908640}" name="индивидуальный номер" dataDxfId="17"/>
    <tableColumn id="31" xr3:uid="{041AF31F-2062-4199-9800-059ADEDB50E0}" name="Форма подачи документов" dataDxfId="16"/>
    <tableColumn id="4" xr3:uid="{4B5E3501-CE6F-436B-9786-3197D7C9D912}" name="Пол" dataDxfId="15"/>
    <tableColumn id="8" xr3:uid="{E471F51B-9F25-4A7C-A8CF-D4F4C22BA526}" name="общий балл" dataDxfId="14">
      <calculatedColumnFormula>SUM(Таблица1818[[#This Row],[Средний балл аттестата]:[Балл первоочередной]])</calculatedColumnFormula>
    </tableColumn>
    <tableColumn id="9" xr3:uid="{DA8B3C9D-3B99-4F8B-B9BB-4411D90EBA8D}" name="Средний балл аттестата" dataDxfId="13"/>
    <tableColumn id="10" xr3:uid="{2CC1B970-1CB3-476A-B414-03A29A448BC5}" name="Результат вступительных испытаний" dataDxfId="12"/>
    <tableColumn id="34" xr3:uid="{AA31E736-AFC6-4ED9-9BBA-86CF688643F6}" name="Балл первоочередной" dataDxfId="11"/>
    <tableColumn id="11" xr3:uid="{32214DB2-C9FA-4273-BDD0-4D36DE5CE23E}" name="Наличие оригинала  аттестата" dataDxfId="10"/>
    <tableColumn id="12" xr3:uid="{4A22784D-B368-46DD-BF6D-E2210D51ADFE}" name="Приоритет" dataDxfId="9"/>
    <tableColumn id="13" xr3:uid="{4CB1D879-134C-47EB-8DE3-10A1C5D4B335}" name="Специальность 2" dataDxfId="8"/>
    <tableColumn id="14" xr3:uid="{865EDC05-55AC-4148-B8E2-D025F3C81228}" name="Специальность 3" dataDxfId="7"/>
    <tableColumn id="18" xr3:uid="{78AA5C1E-C680-4407-A14E-ECD4E8F61566}" name="образование ( 9 кл\ 10 кл\ 11 кл\ПКРС)" dataDxfId="6"/>
    <tableColumn id="23" xr3:uid="{4F1A474E-F3F4-4641-A263-77835FC797B9}" name="Первоочередное или преимущественное право" dataDxfId="5"/>
    <tableColumn id="24" xr3:uid="{367BEDA2-06EF-44DE-8D05-7D0E3358DA34}" name="Категория преимущественого или первоочередного" dataDxfId="4"/>
    <tableColumn id="25" xr3:uid="{3751837D-7319-4170-8B0C-CF9CFF92EE95}" name="Документы предоставлены" dataDxfId="3"/>
    <tableColumn id="26" xr3:uid="{4FB43DB0-CD18-4505-8835-5CE84E757078}" name="инвалидность, ОВЗ" dataDxfId="2"/>
    <tableColumn id="27" xr3:uid="{6F6A2D51-E03D-43FC-B682-70B9CFD61BDE}" name="опекаемый, сирота" dataDxfId="1"/>
    <tableColumn id="28" xr3:uid="{4CF67F97-E440-4DD0-8EF5-7F444CABC947}" name="Общежитие" dataDxfId="0"/>
  </tableColumns>
  <tableStyleInfo name="TableStyleLight16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1310680-E583-4325-8CA3-7F79A3E47099}" name="Таблица24345678" displayName="Таблица24345678" ref="A2:O60" totalsRowShown="0" headerRowDxfId="117" dataDxfId="116" tableBorderDxfId="115">
  <autoFilter ref="A2:O60" xr:uid="{00000000-0009-0000-0100-000018000000}"/>
  <sortState xmlns:xlrd2="http://schemas.microsoft.com/office/spreadsheetml/2017/richdata2" ref="A3:O60">
    <sortCondition descending="1" ref="E2:E60"/>
  </sortState>
  <tableColumns count="15">
    <tableColumn id="29" xr3:uid="{E4453A0D-C4B4-4523-B729-0CD98E2B4BB4}" name="№" dataDxfId="114">
      <calculatedColumnFormula>ROW()-2</calculatedColumnFormula>
    </tableColumn>
    <tableColumn id="3" xr3:uid="{97D53E75-7B4D-4A1A-837C-671A629D2300}" name="индивидуальный номер" dataDxfId="113"/>
    <tableColumn id="31" xr3:uid="{0F961637-B299-47DD-86BC-93621DA564DA}" name="Форма подачи доументов" dataDxfId="112"/>
    <tableColumn id="4" xr3:uid="{52EAD81E-2BCF-4858-88F3-6C75B28C0AA3}" name="Пол" dataDxfId="111"/>
    <tableColumn id="8" xr3:uid="{95AED129-72B8-4F88-A209-E7E004A65EF4}" name="общий балл" dataDxfId="110">
      <calculatedColumnFormula>SUM(Таблица24345678[[#This Row],[Средний балл аттестата]:[Балл первоочередной]])</calculatedColumnFormula>
    </tableColumn>
    <tableColumn id="9" xr3:uid="{70311DF1-DEB7-4DCE-9234-614BD5320211}" name="Средний балл аттестата" dataDxfId="109"/>
    <tableColumn id="10" xr3:uid="{BC695D00-821F-41B9-9FC1-FD217928ED07}" name="Результат вступительных испытаний" dataDxfId="108"/>
    <tableColumn id="30" xr3:uid="{06BEE663-0799-4709-B39E-8706CB18B363}" name="Балл первоочередной" dataDxfId="107"/>
    <tableColumn id="11" xr3:uid="{BB603624-772C-49E3-8E49-F90CE92048BF}" name="Наличие оригинала  аттестата" dataDxfId="106"/>
    <tableColumn id="12" xr3:uid="{0868B8FA-7126-47FF-A920-22F004FDD66E}" name="Приоритет" dataDxfId="105"/>
    <tableColumn id="13" xr3:uid="{411866E0-6432-4D44-B76D-704389A5EED6}" name="Специальность 2" dataDxfId="104"/>
    <tableColumn id="14" xr3:uid="{780ED5C5-D978-4049-BEED-16B6D65D05B7}" name="Специальность 3" dataDxfId="103"/>
    <tableColumn id="16" xr3:uid="{3535489E-A4CC-455E-942C-D0F01DCE4024}" name="договор о целевом обучении" dataDxfId="102"/>
    <tableColumn id="23" xr3:uid="{401BB5EB-6DE4-4331-B5B7-227A04BA5B8D}" name="Первоочередное или преимущественное право " dataDxfId="101"/>
    <tableColumn id="28" xr3:uid="{C7A40380-3694-4054-8427-62BA6E8FC924}" name="Общежитие" dataDxfId="100"/>
  </tableColumns>
  <tableStyleInfo name="TableStyleLight16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B0A565B-781C-428D-A795-653A57ADB763}" name="Таблица243456789" displayName="Таблица243456789" ref="A2:O60" totalsRowShown="0" headerRowDxfId="99" dataDxfId="98" tableBorderDxfId="97">
  <autoFilter ref="A2:O60" xr:uid="{00000000-0009-0000-0100-000018000000}"/>
  <sortState xmlns:xlrd2="http://schemas.microsoft.com/office/spreadsheetml/2017/richdata2" ref="A3:O60">
    <sortCondition sortBy="cellColor" ref="E3:E60" dxfId="96"/>
  </sortState>
  <tableColumns count="15">
    <tableColumn id="29" xr3:uid="{98127524-4ACE-4E5D-BC2A-52E3733347CC}" name="№" dataDxfId="95">
      <calculatedColumnFormula>ROW()-2</calculatedColumnFormula>
    </tableColumn>
    <tableColumn id="3" xr3:uid="{2DDDB694-18BE-4A22-82E9-8ABBD68716C2}" name="индивидуальный номер" dataDxfId="94"/>
    <tableColumn id="31" xr3:uid="{1964A46C-BDB7-420A-9CB1-9C4897F60641}" name="Форма подачи доументов" dataDxfId="93"/>
    <tableColumn id="4" xr3:uid="{38C85DF0-AEC1-47EA-B1C2-8213F3A654A8}" name="Пол" dataDxfId="92"/>
    <tableColumn id="8" xr3:uid="{0A78A143-D66D-417A-BEAB-0F67777D7CF9}" name="общий балл" dataDxfId="91"/>
    <tableColumn id="9" xr3:uid="{E31B23E2-BA2C-404B-AD3D-E3C8A10135DF}" name="Средний балл аттестата" dataDxfId="90"/>
    <tableColumn id="10" xr3:uid="{B24F0804-918E-4FAD-8B47-DE6D6461FEAF}" name="Результат вступительных испытаний" dataDxfId="89"/>
    <tableColumn id="30" xr3:uid="{B0544A7D-A0C6-4500-BEED-800F41EB0FC7}" name="Балл первоочередной" dataDxfId="88"/>
    <tableColumn id="11" xr3:uid="{11E45C74-17B9-4507-B78D-75D505C51C63}" name="Наличие оригинала  аттестата" dataDxfId="87"/>
    <tableColumn id="12" xr3:uid="{6FCFEA28-A4F5-4DA2-A229-BEC83E1180E6}" name="Приоритет" dataDxfId="86"/>
    <tableColumn id="13" xr3:uid="{06A06895-1E32-4C3D-86CD-234B2359F215}" name="Специальность 2" dataDxfId="85"/>
    <tableColumn id="14" xr3:uid="{84E5D9A2-FC72-4FE7-9814-EE4CBFA04842}" name="Специальность 3" dataDxfId="84"/>
    <tableColumn id="16" xr3:uid="{59E785BE-5DEF-4D28-BC84-81464D3CF784}" name="договор о целевом обучении" dataDxfId="83"/>
    <tableColumn id="23" xr3:uid="{C0BD75CD-2731-4CB3-A4A4-DEA55BF0BB93}" name="Первоочередное или преимущественное право " dataDxfId="82"/>
    <tableColumn id="28" xr3:uid="{233C5570-9668-4F81-85CE-387C1EBC507C}" name="Общежитие" dataDxfId="81"/>
  </tableColumns>
  <tableStyleInfo name="TableStyleLight16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1592BE3-DA99-4432-AE04-8D0F6CF8B036}" name="Таблица24345678912" displayName="Таблица24345678912" ref="A2:O60" totalsRowShown="0" headerRowDxfId="80" dataDxfId="79" tableBorderDxfId="78">
  <autoFilter ref="A2:O60" xr:uid="{00000000-0009-0000-0100-000018000000}"/>
  <sortState xmlns:xlrd2="http://schemas.microsoft.com/office/spreadsheetml/2017/richdata2" ref="A3:O60">
    <sortCondition sortBy="cellColor" ref="E3:E60" dxfId="77"/>
  </sortState>
  <tableColumns count="15">
    <tableColumn id="29" xr3:uid="{75E4ED14-E5D6-405F-B6D2-82E835F09893}" name="№" dataDxfId="76">
      <calculatedColumnFormula xml:space="preserve"> ROW()-2</calculatedColumnFormula>
    </tableColumn>
    <tableColumn id="3" xr3:uid="{6BD1E74A-6DF3-4617-B04C-E87B2BABFE96}" name="индивидуальный номер" dataDxfId="75"/>
    <tableColumn id="31" xr3:uid="{7288E02D-7225-41A1-8FFE-9B971EBA548B}" name="Форма подачи доументов" dataDxfId="74"/>
    <tableColumn id="4" xr3:uid="{8A344679-2FC5-45E6-A29D-B89039E3A559}" name="Пол" dataDxfId="73"/>
    <tableColumn id="8" xr3:uid="{BABF79B1-DCB2-4241-B156-0430B87E4668}" name="общий балл" dataDxfId="72"/>
    <tableColumn id="9" xr3:uid="{DFF28C92-8431-45ED-9476-A404C2D9CAAC}" name="Средний балл аттестата" dataDxfId="71"/>
    <tableColumn id="10" xr3:uid="{9E114ACD-03C5-4B64-A36D-7583C2029085}" name="Результат вступительных испытаний" dataDxfId="70"/>
    <tableColumn id="30" xr3:uid="{659DCB76-C919-41F8-824F-23208089D902}" name="Балл первоочередной" dataDxfId="69"/>
    <tableColumn id="11" xr3:uid="{5E4D0914-3900-4405-915A-A30F19922CE6}" name="Наличие оригинала  аттестата" dataDxfId="68"/>
    <tableColumn id="12" xr3:uid="{DC2B795B-C105-4137-8CEC-A0139BC22230}" name="Приоритет" dataDxfId="67"/>
    <tableColumn id="13" xr3:uid="{B910C75A-5F2C-4DBB-844E-3D7B083D0BF0}" name="Специальность 2" dataDxfId="66"/>
    <tableColumn id="14" xr3:uid="{B1525BC7-E31D-4F36-B8FC-88BE8F73539C}" name="Специальность 3" dataDxfId="65"/>
    <tableColumn id="16" xr3:uid="{1F5CDEEB-6045-461F-B4C6-50E7B49B9873}" name="договор о целевом обучении" dataDxfId="64"/>
    <tableColumn id="23" xr3:uid="{A4A28607-7ED3-4323-BE5B-6CC8C7FAE362}" name="Первоочередное или преимущественное право " dataDxfId="63"/>
    <tableColumn id="28" xr3:uid="{4253313A-B52A-44EF-8F9A-183F7D7A0786}" name="Общежитие" dataDxfId="62"/>
  </tableColumns>
  <tableStyleInfo name="TableStyleLight16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08CD90D-61CB-4BD9-9A34-181A0AC525D0}" name="Таблица2434567891216" displayName="Таблица2434567891216" ref="A2:P60" totalsRowShown="0" headerRowDxfId="61" dataDxfId="60" tableBorderDxfId="59">
  <autoFilter ref="A2:P60" xr:uid="{00000000-0009-0000-0100-000018000000}"/>
  <sortState xmlns:xlrd2="http://schemas.microsoft.com/office/spreadsheetml/2017/richdata2" ref="A3:P60">
    <sortCondition sortBy="cellColor" ref="E3:E60" dxfId="58"/>
  </sortState>
  <tableColumns count="16">
    <tableColumn id="29" xr3:uid="{A5402388-84AD-49BE-BD21-C0401999AF93}" name="№" dataDxfId="57">
      <calculatedColumnFormula>ROW()-2</calculatedColumnFormula>
    </tableColumn>
    <tableColumn id="3" xr3:uid="{7356411F-9A82-4DF1-9381-2A6EEA8ECD8B}" name="индивидуальный номер" dataDxfId="56"/>
    <tableColumn id="31" xr3:uid="{5F5C040B-DA31-428C-9FB0-563148E8ECFD}" name="Форма подачи доументов" dataDxfId="55"/>
    <tableColumn id="4" xr3:uid="{54DA5F8E-103C-4AA0-9BE5-339255CF6CC4}" name="Пол" dataDxfId="54"/>
    <tableColumn id="8" xr3:uid="{3527DBF2-F4BC-4098-B0DA-FA7C2EF1E4B8}" name="общий балл" dataDxfId="53">
      <calculatedColumnFormula>SUM(Таблица2434567891216[[#This Row],[Средний балл аттестата]:[Балл первоочередной]])</calculatedColumnFormula>
    </tableColumn>
    <tableColumn id="9" xr3:uid="{A8447FF8-2250-471F-881A-427DBB369BD8}" name="Средний балл аттестата" dataDxfId="52"/>
    <tableColumn id="10" xr3:uid="{21632422-F952-4179-9BCA-5002CD8F8FBA}" name="Результат вступительных испытаний" dataDxfId="51"/>
    <tableColumn id="30" xr3:uid="{93F59AC4-5CD4-42D0-B8A3-42A51145717A}" name="Балл первоочередной" dataDxfId="50"/>
    <tableColumn id="11" xr3:uid="{261B96E6-57EF-48B8-B617-5CF1BD8C7B11}" name="Наличие оригинала  аттестата" dataDxfId="49"/>
    <tableColumn id="12" xr3:uid="{75835378-D806-4BF1-941E-9BDD1552AB75}" name="Приоритет" dataDxfId="48"/>
    <tableColumn id="13" xr3:uid="{CBB1A44C-34B1-4678-8F25-CC49CFF3FBDA}" name="Специальность 2" dataDxfId="47"/>
    <tableColumn id="14" xr3:uid="{0836E9D9-E5D7-4D4B-9C5C-7184D5F50977}" name="Специальность 3" dataDxfId="46"/>
    <tableColumn id="16" xr3:uid="{40C2DE8E-0FF1-4BB2-BFA6-4B72E34094C5}" name="договор о целевом обучении" dataDxfId="45"/>
    <tableColumn id="17" xr3:uid="{2D914C54-4608-47C1-AC3D-DC65E3011888}" name="Гражданство " dataDxfId="44"/>
    <tableColumn id="23" xr3:uid="{B9418729-86DA-47BC-AE11-B88ED6CDDA16}" name="Первоочередное или преимущественное право " dataDxfId="43"/>
    <tableColumn id="28" xr3:uid="{C4248A62-0DB6-4454-89BA-7EFD2FB664AC}" name="Общежитие" dataDxfId="42"/>
  </tableColumns>
  <tableStyleInfo name="TableStyleLight16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892E409-35E5-4639-B2CE-BF69670451A8}" name="Таблица243456789121617" displayName="Таблица243456789121617" ref="A2:O60" totalsRowShown="0" headerRowDxfId="41" dataDxfId="40" tableBorderDxfId="39">
  <autoFilter ref="A2:O60" xr:uid="{00000000-0009-0000-0100-000018000000}"/>
  <sortState xmlns:xlrd2="http://schemas.microsoft.com/office/spreadsheetml/2017/richdata2" ref="A3:O60">
    <sortCondition sortBy="cellColor" ref="E3:E60" dxfId="38"/>
  </sortState>
  <tableColumns count="15">
    <tableColumn id="29" xr3:uid="{450E679D-7EA1-4FCA-AD7D-715F14ABC797}" name="№" dataDxfId="37">
      <calculatedColumnFormula>ROW()-2</calculatedColumnFormula>
    </tableColumn>
    <tableColumn id="3" xr3:uid="{213B8793-CE8C-4227-88F1-8C6E39EB2BFC}" name="индивидуальный номер" dataDxfId="36"/>
    <tableColumn id="31" xr3:uid="{092EE98A-D788-4286-8F9E-6DA721B2B4B2}" name="Форма подачи доументов" dataDxfId="35"/>
    <tableColumn id="4" xr3:uid="{E788C360-BB9A-48BB-A93D-DF92206254D4}" name="Пол" dataDxfId="34"/>
    <tableColumn id="8" xr3:uid="{F2B2405F-B10C-4344-80C9-C4D0835A51FB}" name="общий балл" dataDxfId="33"/>
    <tableColumn id="9" xr3:uid="{5C262B42-C3A3-4514-9981-2E91A9184E6F}" name="Средний балл аттестата" dataDxfId="32"/>
    <tableColumn id="10" xr3:uid="{6790B45B-7D97-440A-8D4B-2E72133C4941}" name="Результат вступительных испытаний" dataDxfId="31"/>
    <tableColumn id="30" xr3:uid="{3B325965-BDC2-427A-AC4D-16AF1809B79D}" name="Балл первоочередной" dataDxfId="30"/>
    <tableColumn id="11" xr3:uid="{044774AC-FC1B-4BD0-B686-E44C91FB4F48}" name="Наличие оригинала  аттестата" dataDxfId="29"/>
    <tableColumn id="12" xr3:uid="{18A2A270-113F-409D-9D74-51ED72A4249D}" name="Приоритет" dataDxfId="28"/>
    <tableColumn id="13" xr3:uid="{A4F2636E-36D8-4B2C-BB20-1D79AAED50D3}" name="Специальность 2" dataDxfId="27"/>
    <tableColumn id="14" xr3:uid="{043CD33A-9D7A-4A99-81BB-C2AAECC545C7}" name="Специальность 3" dataDxfId="26"/>
    <tableColumn id="16" xr3:uid="{3B185235-27F8-4B21-B6AA-7B1CBFCBA641}" name="договор о целевом обучении" dataDxfId="25"/>
    <tableColumn id="23" xr3:uid="{04A9ED1B-B2D7-4C31-A47F-B4C9CEE5A571}" name="Первоочередное или преимущественное право " dataDxfId="24"/>
    <tableColumn id="28" xr3:uid="{FC7D1455-496C-4A6F-8194-64948D399934}" name="Общежитие" dataDxfId="23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2000000}" name="Таблица25" displayName="Таблица25" ref="A2:O213" totalsRowShown="0" headerRowDxfId="433" dataDxfId="432" tableBorderDxfId="431">
  <autoFilter ref="A2:O213" xr:uid="{00000000-000C-0000-FFFF-FFFF02000000}"/>
  <sortState xmlns:xlrd2="http://schemas.microsoft.com/office/spreadsheetml/2017/richdata2" ref="A3:O213">
    <sortCondition sortBy="cellColor" ref="E3:E213" dxfId="430"/>
  </sortState>
  <tableColumns count="15">
    <tableColumn id="29" xr3:uid="{00000000-0010-0000-0200-00001D000000}" name="№" dataDxfId="429"/>
    <tableColumn id="3" xr3:uid="{00000000-0010-0000-0200-000003000000}" name="индивидуальный номер" dataDxfId="428"/>
    <tableColumn id="31" xr3:uid="{B2F9911A-5E91-45E5-864D-F483D0383DC6}" name="Форма подачи документов" dataDxfId="427"/>
    <tableColumn id="4" xr3:uid="{00000000-0010-0000-0200-000004000000}" name="Пол" dataDxfId="426"/>
    <tableColumn id="8" xr3:uid="{00000000-0010-0000-0200-000008000000}" name="общий балл" dataDxfId="425"/>
    <tableColumn id="9" xr3:uid="{00000000-0010-0000-0200-000009000000}" name="Средний балл аттестата" dataDxfId="424"/>
    <tableColumn id="10" xr3:uid="{00000000-0010-0000-0200-00000A000000}" name="Результат вступительных испытаний" dataDxfId="423"/>
    <tableColumn id="30" xr3:uid="{00000000-0010-0000-0200-00001E000000}" name="Балл первоочередной" dataDxfId="422"/>
    <tableColumn id="11" xr3:uid="{00000000-0010-0000-0200-00000B000000}" name="Наличие оригинала  аттестата" dataDxfId="421"/>
    <tableColumn id="12" xr3:uid="{00000000-0010-0000-0200-00000C000000}" name="Приоритет" dataDxfId="420"/>
    <tableColumn id="13" xr3:uid="{00000000-0010-0000-0200-00000D000000}" name="Специальность 2" dataDxfId="419"/>
    <tableColumn id="14" xr3:uid="{00000000-0010-0000-0200-00000E000000}" name="Специальность 3" dataDxfId="418"/>
    <tableColumn id="16" xr3:uid="{00000000-0010-0000-0200-000010000000}" name="договор о целевом обучении" dataDxfId="417"/>
    <tableColumn id="23" xr3:uid="{00000000-0010-0000-0200-000017000000}" name="Первоочередное или приемущественное право" dataDxfId="416"/>
    <tableColumn id="28" xr3:uid="{00000000-0010-0000-0200-00001C000000}" name="Общежитие" dataDxfId="415"/>
  </tableColumns>
  <tableStyleInfo name="TableStyleLight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3000000}" name="Таблица23" displayName="Таблица23" ref="A2:O65" totalsRowShown="0" headerRowDxfId="414" dataDxfId="413" tableBorderDxfId="412">
  <autoFilter ref="A2:O65" xr:uid="{00000000-000C-0000-FFFF-FFFF03000000}"/>
  <sortState xmlns:xlrd2="http://schemas.microsoft.com/office/spreadsheetml/2017/richdata2" ref="A3:O65">
    <sortCondition descending="1" sortBy="cellColor" ref="E3:E65" dxfId="411"/>
  </sortState>
  <tableColumns count="15">
    <tableColumn id="29" xr3:uid="{00000000-0010-0000-0300-00001D000000}" name="№" dataDxfId="410"/>
    <tableColumn id="3" xr3:uid="{00000000-0010-0000-0300-000003000000}" name="индивидуальный номер" dataDxfId="409"/>
    <tableColumn id="31" xr3:uid="{9CF5D15A-FD67-43B4-81E4-B723AF4D2A00}" name="форма подачи документов" dataDxfId="408"/>
    <tableColumn id="4" xr3:uid="{00000000-0010-0000-0300-000004000000}" name="Пол" dataDxfId="407"/>
    <tableColumn id="8" xr3:uid="{00000000-0010-0000-0300-000008000000}" name="общий балл" dataDxfId="406">
      <calculatedColumnFormula>SUM(Таблица23[[#This Row],[Средний балл аттестата]:[Балл первоочередной]])</calculatedColumnFormula>
    </tableColumn>
    <tableColumn id="9" xr3:uid="{00000000-0010-0000-0300-000009000000}" name="Средний балл аттестата" dataDxfId="405"/>
    <tableColumn id="10" xr3:uid="{00000000-0010-0000-0300-00000A000000}" name="Результат вступительных испытаний" dataDxfId="404"/>
    <tableColumn id="30" xr3:uid="{00000000-0010-0000-0300-00001E000000}" name="Балл первоочередной" dataDxfId="403"/>
    <tableColumn id="11" xr3:uid="{00000000-0010-0000-0300-00000B000000}" name="Наличие оригинала  аттестата" dataDxfId="402">
      <calculatedColumnFormula>+Таблица23[[#This Row],[Специальность 2]]</calculatedColumnFormula>
    </tableColumn>
    <tableColumn id="12" xr3:uid="{00000000-0010-0000-0300-00000C000000}" name="Приоритет" dataDxfId="401"/>
    <tableColumn id="13" xr3:uid="{00000000-0010-0000-0300-00000D000000}" name="Специальность 2" dataDxfId="400"/>
    <tableColumn id="14" xr3:uid="{00000000-0010-0000-0300-00000E000000}" name="Специальность 3" dataDxfId="399"/>
    <tableColumn id="16" xr3:uid="{00000000-0010-0000-0300-000010000000}" name="договор о целевом обучении" dataDxfId="398"/>
    <tableColumn id="23" xr3:uid="{00000000-0010-0000-0300-000017000000}" name="первоочередное или преимущественное право" dataDxfId="397"/>
    <tableColumn id="28" xr3:uid="{00000000-0010-0000-0300-00001C000000}" name="Общежитие" dataDxfId="396"/>
  </tableColumns>
  <tableStyleInfo name="TableStyleLight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4000000}" name="Таблица24" displayName="Таблица24" ref="A2:O60" totalsRowShown="0" headerRowDxfId="395" dataDxfId="394" tableBorderDxfId="393">
  <autoFilter ref="A2:O60" xr:uid="{00000000-0009-0000-0100-000018000000}"/>
  <sortState xmlns:xlrd2="http://schemas.microsoft.com/office/spreadsheetml/2017/richdata2" ref="A3:O60">
    <sortCondition descending="1" sortBy="cellColor" ref="E3:E60" dxfId="392"/>
  </sortState>
  <tableColumns count="15">
    <tableColumn id="29" xr3:uid="{00000000-0010-0000-0400-00001D000000}" name="№" dataDxfId="391"/>
    <tableColumn id="3" xr3:uid="{00000000-0010-0000-0400-000003000000}" name="индивидуальный номер" dataDxfId="390"/>
    <tableColumn id="31" xr3:uid="{7E12E893-B402-44AE-88A4-C2369B2432B9}" name="Форма подачи доументов" dataDxfId="389"/>
    <tableColumn id="4" xr3:uid="{00000000-0010-0000-0400-000004000000}" name="Пол" dataDxfId="388"/>
    <tableColumn id="8" xr3:uid="{00000000-0010-0000-0400-000008000000}" name="общий балл" dataDxfId="387">
      <calculatedColumnFormula>SUM(Таблица26[[#This Row],[Средний балл аттестата]:[Балл первоочередной]])</calculatedColumnFormula>
    </tableColumn>
    <tableColumn id="9" xr3:uid="{00000000-0010-0000-0400-000009000000}" name="Средний балл аттестата" dataDxfId="386"/>
    <tableColumn id="10" xr3:uid="{00000000-0010-0000-0400-00000A000000}" name="Результат вступительных испытаний" dataDxfId="385"/>
    <tableColumn id="30" xr3:uid="{00000000-0010-0000-0400-00001E000000}" name="Балл первоочередной" dataDxfId="384"/>
    <tableColumn id="11" xr3:uid="{00000000-0010-0000-0400-00000B000000}" name="Наличие оригинала  аттестата" dataDxfId="383"/>
    <tableColumn id="12" xr3:uid="{00000000-0010-0000-0400-00000C000000}" name="Приоритет" dataDxfId="382"/>
    <tableColumn id="13" xr3:uid="{00000000-0010-0000-0400-00000D000000}" name="Специальность 2" dataDxfId="381"/>
    <tableColumn id="14" xr3:uid="{00000000-0010-0000-0400-00000E000000}" name="Специальность 3" dataDxfId="380"/>
    <tableColumn id="16" xr3:uid="{00000000-0010-0000-0400-000010000000}" name="договор о целевом обучении" dataDxfId="379"/>
    <tableColumn id="23" xr3:uid="{00000000-0010-0000-0400-000017000000}" name="Первоочередное или преимущественное право " dataDxfId="378"/>
    <tableColumn id="28" xr3:uid="{00000000-0010-0000-0400-00001C000000}" name="Общежитие" dataDxfId="377"/>
  </tableColumns>
  <tableStyleInfo name="TableStyleLight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5000000}" name="Таблица27" displayName="Таблица27" ref="A2:O240" totalsRowShown="0" headerRowDxfId="376" dataDxfId="375" tableBorderDxfId="374">
  <autoFilter ref="A2:O240" xr:uid="{00000000-000C-0000-FFFF-FFFF05000000}"/>
  <sortState xmlns:xlrd2="http://schemas.microsoft.com/office/spreadsheetml/2017/richdata2" ref="A3:O240">
    <sortCondition sortBy="cellColor" ref="E3:E240" dxfId="373"/>
  </sortState>
  <tableColumns count="15">
    <tableColumn id="29" xr3:uid="{00000000-0010-0000-0500-00001D000000}" name="№" dataDxfId="372"/>
    <tableColumn id="3" xr3:uid="{00000000-0010-0000-0500-000003000000}" name="индивидуальный номер" dataDxfId="371"/>
    <tableColumn id="31" xr3:uid="{AC1F6A3B-C8B7-4292-9CC6-8D9FB4D34BD1}" name="Форма подачи документов" dataDxfId="370"/>
    <tableColumn id="4" xr3:uid="{00000000-0010-0000-0500-000004000000}" name="Пол" dataDxfId="369"/>
    <tableColumn id="8" xr3:uid="{00000000-0010-0000-0500-000008000000}" name="общий балл" dataDxfId="368">
      <calculatedColumnFormula>SUM(Таблица91314[[#This Row],[Средний балл аттестата]:[Балл первоочередной]])</calculatedColumnFormula>
    </tableColumn>
    <tableColumn id="9" xr3:uid="{00000000-0010-0000-0500-000009000000}" name="Средний балл аттестата" dataDxfId="367"/>
    <tableColumn id="10" xr3:uid="{00000000-0010-0000-0500-00000A000000}" name="Результат вступительных испытаний" dataDxfId="366"/>
    <tableColumn id="30" xr3:uid="{00000000-0010-0000-0500-00001E000000}" name="Балл первоочередной" dataDxfId="365"/>
    <tableColumn id="11" xr3:uid="{00000000-0010-0000-0500-00000B000000}" name="Наличие оригинала  аттестата" dataDxfId="364"/>
    <tableColumn id="12" xr3:uid="{00000000-0010-0000-0500-00000C000000}" name="Приоритет" dataDxfId="363"/>
    <tableColumn id="13" xr3:uid="{00000000-0010-0000-0500-00000D000000}" name="Специальность 2" dataDxfId="362"/>
    <tableColumn id="14" xr3:uid="{00000000-0010-0000-0500-00000E000000}" name="Специальность 3" dataDxfId="361"/>
    <tableColumn id="16" xr3:uid="{00000000-0010-0000-0500-000010000000}" name="договор о целевом обучении" dataDxfId="360"/>
    <tableColumn id="23" xr3:uid="{00000000-0010-0000-0500-000017000000}" name="Первоочередное или приемущественное право" dataDxfId="359"/>
    <tableColumn id="28" xr3:uid="{00000000-0010-0000-0500-00001C000000}" name="Общежитие" dataDxfId="358"/>
  </tableColumns>
  <tableStyleInfo name="TableStyleLight1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6000000}" name="Таблица26" displayName="Таблица26" ref="A2:O124" totalsRowShown="0" headerRowDxfId="357" dataDxfId="356" tableBorderDxfId="355">
  <autoFilter ref="A2:O124" xr:uid="{00000000-000C-0000-FFFF-FFFF06000000}"/>
  <sortState xmlns:xlrd2="http://schemas.microsoft.com/office/spreadsheetml/2017/richdata2" ref="A3:O124">
    <sortCondition descending="1" sortBy="cellColor" ref="E3:E124" dxfId="354"/>
  </sortState>
  <tableColumns count="15">
    <tableColumn id="29" xr3:uid="{00000000-0010-0000-0600-00001D000000}" name="№" dataDxfId="353"/>
    <tableColumn id="3" xr3:uid="{00000000-0010-0000-0600-000003000000}" name="индивидуальный номер" dataDxfId="352"/>
    <tableColumn id="31" xr3:uid="{93C87F3E-178F-40FD-B89B-399C5F68B8F9}" name="Форма подачи до документов" dataDxfId="351"/>
    <tableColumn id="4" xr3:uid="{00000000-0010-0000-0600-000004000000}" name="Пол" dataDxfId="350"/>
    <tableColumn id="8" xr3:uid="{00000000-0010-0000-0600-000008000000}" name="общий балл" dataDxfId="349">
      <calculatedColumnFormula>SUM(Таблица26[[#This Row],[Средний балл аттестата]:[Балл первоочередной]])</calculatedColumnFormula>
    </tableColumn>
    <tableColumn id="9" xr3:uid="{00000000-0010-0000-0600-000009000000}" name="Средний балл аттестата" dataDxfId="348"/>
    <tableColumn id="10" xr3:uid="{00000000-0010-0000-0600-00000A000000}" name="Результат вступительных испытаний" dataDxfId="347"/>
    <tableColumn id="30" xr3:uid="{00000000-0010-0000-0600-00001E000000}" name="Балл первоочередной" dataDxfId="346"/>
    <tableColumn id="11" xr3:uid="{00000000-0010-0000-0600-00000B000000}" name="Наличие оригинала  аттестата" dataDxfId="345"/>
    <tableColumn id="12" xr3:uid="{00000000-0010-0000-0600-00000C000000}" name="Приоритет" dataDxfId="344"/>
    <tableColumn id="13" xr3:uid="{00000000-0010-0000-0600-00000D000000}" name="Специальность 2" dataDxfId="343"/>
    <tableColumn id="14" xr3:uid="{00000000-0010-0000-0600-00000E000000}" name="Специальность 3" dataDxfId="342"/>
    <tableColumn id="16" xr3:uid="{00000000-0010-0000-0600-000010000000}" name="договор о целевом обучении" dataDxfId="341"/>
    <tableColumn id="23" xr3:uid="{00000000-0010-0000-0600-000017000000}" name="Первоочередное или преимущественное прааво" dataDxfId="340"/>
    <tableColumn id="28" xr3:uid="{00000000-0010-0000-0600-00001C000000}" name="Общежитие" dataDxfId="339"/>
  </tableColumns>
  <tableStyleInfo name="TableStyleLight1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7000000}" name="Таблица28" displayName="Таблица28" ref="A2:O60" totalsRowShown="0" headerRowDxfId="338" dataDxfId="337" tableBorderDxfId="336">
  <autoFilter ref="A2:O60" xr:uid="{00000000-000C-0000-FFFF-FFFF07000000}"/>
  <sortState xmlns:xlrd2="http://schemas.microsoft.com/office/spreadsheetml/2017/richdata2" ref="A3:O60">
    <sortCondition descending="1" sortBy="cellColor" ref="E3:E60" dxfId="335"/>
  </sortState>
  <tableColumns count="15">
    <tableColumn id="29" xr3:uid="{00000000-0010-0000-0700-00001D000000}" name="№" dataDxfId="334"/>
    <tableColumn id="3" xr3:uid="{00000000-0010-0000-0700-000003000000}" name="индивидуальный номер" dataDxfId="333"/>
    <tableColumn id="31" xr3:uid="{90C529D9-6629-4402-9406-621BBD460A1D}" name="Форма подачи документов" dataDxfId="332"/>
    <tableColumn id="4" xr3:uid="{00000000-0010-0000-0700-000004000000}" name="Пол" dataDxfId="331"/>
    <tableColumn id="8" xr3:uid="{00000000-0010-0000-0700-000008000000}" name="общий балл" dataDxfId="330">
      <calculatedColumnFormula>SUM(Таблица28[[#This Row],[Средний балл аттестата]:[Балл первоочередной]])</calculatedColumnFormula>
    </tableColumn>
    <tableColumn id="9" xr3:uid="{00000000-0010-0000-0700-000009000000}" name="Средний балл аттестата" dataDxfId="329"/>
    <tableColumn id="10" xr3:uid="{00000000-0010-0000-0700-00000A000000}" name="Результат вступительных испытаний" dataDxfId="328"/>
    <tableColumn id="30" xr3:uid="{00000000-0010-0000-0700-00001E000000}" name="Балл первоочередной" dataDxfId="327"/>
    <tableColumn id="11" xr3:uid="{00000000-0010-0000-0700-00000B000000}" name="Наличие оригинала  аттестата" dataDxfId="326"/>
    <tableColumn id="12" xr3:uid="{00000000-0010-0000-0700-00000C000000}" name="Приоритет" dataDxfId="325"/>
    <tableColumn id="13" xr3:uid="{00000000-0010-0000-0700-00000D000000}" name="Специальность 2" dataDxfId="324"/>
    <tableColumn id="14" xr3:uid="{00000000-0010-0000-0700-00000E000000}" name="Специальность 3" dataDxfId="323"/>
    <tableColumn id="16" xr3:uid="{00000000-0010-0000-0700-000010000000}" name="договор о целевом обучении" dataDxfId="322"/>
    <tableColumn id="23" xr3:uid="{00000000-0010-0000-0700-000017000000}" name="Первоочередное или приемущественное право" dataDxfId="321"/>
    <tableColumn id="28" xr3:uid="{00000000-0010-0000-0700-00001C000000}" name="Общежитие" dataDxfId="320"/>
  </tableColumns>
  <tableStyleInfo name="TableStyleLight16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8000000}" name="Таблица29" displayName="Таблица29" ref="A2:O350" totalsRowShown="0" headerRowDxfId="319" dataDxfId="318" tableBorderDxfId="317">
  <autoFilter ref="A2:O350" xr:uid="{00000000-000C-0000-FFFF-FFFF08000000}"/>
  <sortState xmlns:xlrd2="http://schemas.microsoft.com/office/spreadsheetml/2017/richdata2" ref="A3:O350">
    <sortCondition descending="1" sortBy="cellColor" ref="E3:E350" dxfId="316"/>
  </sortState>
  <tableColumns count="15">
    <tableColumn id="29" xr3:uid="{00000000-0010-0000-0800-00001D000000}" name="№" dataDxfId="315"/>
    <tableColumn id="3" xr3:uid="{00000000-0010-0000-0800-000003000000}" name="индивидуальный номер" dataDxfId="314"/>
    <tableColumn id="31" xr3:uid="{07B92E4D-E707-48B7-A951-22EAA244F0BD}" name="Форма подачи документов" dataDxfId="313"/>
    <tableColumn id="4" xr3:uid="{00000000-0010-0000-0800-000004000000}" name="Пол" dataDxfId="312"/>
    <tableColumn id="8" xr3:uid="{00000000-0010-0000-0800-000008000000}" name="общий балл" dataDxfId="311">
      <calculatedColumnFormula>SUM(Таблица29[[#This Row],[Средний балл аттестата]:[Балл первоочередной]])</calculatedColumnFormula>
    </tableColumn>
    <tableColumn id="9" xr3:uid="{00000000-0010-0000-0800-000009000000}" name="Средний балл аттестата" dataDxfId="310"/>
    <tableColumn id="10" xr3:uid="{00000000-0010-0000-0800-00000A000000}" name="Результат вступительных испытаний" dataDxfId="309"/>
    <tableColumn id="30" xr3:uid="{00000000-0010-0000-0800-00001E000000}" name="Балл первоочередной" dataDxfId="308"/>
    <tableColumn id="11" xr3:uid="{00000000-0010-0000-0800-00000B000000}" name="Наличие оригинала  аттестата" dataDxfId="307"/>
    <tableColumn id="12" xr3:uid="{00000000-0010-0000-0800-00000C000000}" name="Приоритет" dataDxfId="306"/>
    <tableColumn id="13" xr3:uid="{00000000-0010-0000-0800-00000D000000}" name="Специальность 2" dataDxfId="305"/>
    <tableColumn id="14" xr3:uid="{00000000-0010-0000-0800-00000E000000}" name="Специальность 3" dataDxfId="304"/>
    <tableColumn id="16" xr3:uid="{00000000-0010-0000-0800-000010000000}" name="договор о целевом обучении" dataDxfId="303"/>
    <tableColumn id="23" xr3:uid="{00000000-0010-0000-0800-000017000000}" name="Первоочередное или преимущественное право " dataDxfId="302"/>
    <tableColumn id="28" xr3:uid="{00000000-0010-0000-0800-00001C000000}" name="Общежитие" dataDxfId="301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3"/>
  <sheetViews>
    <sheetView workbookViewId="0">
      <selection sqref="A1:K1"/>
    </sheetView>
  </sheetViews>
  <sheetFormatPr defaultRowHeight="15" x14ac:dyDescent="0.25"/>
  <cols>
    <col min="1" max="1" width="25.5703125" customWidth="1"/>
    <col min="2" max="2" width="23.28515625" customWidth="1"/>
    <col min="3" max="3" width="19.42578125" customWidth="1"/>
    <col min="4" max="4" width="19.85546875" customWidth="1"/>
    <col min="5" max="5" width="18.7109375" customWidth="1"/>
    <col min="6" max="6" width="19.85546875" customWidth="1"/>
    <col min="7" max="7" width="17.7109375" customWidth="1"/>
    <col min="8" max="8" width="17.85546875" customWidth="1"/>
    <col min="9" max="9" width="19" customWidth="1"/>
    <col min="10" max="10" width="16.42578125" customWidth="1"/>
    <col min="11" max="11" width="19.140625" customWidth="1"/>
    <col min="12" max="12" width="23.5703125" customWidth="1"/>
  </cols>
  <sheetData>
    <row r="1" spans="1:11" ht="61.5" customHeight="1" x14ac:dyDescent="0.85">
      <c r="A1" s="518" t="s">
        <v>19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</row>
    <row r="2" spans="1:11" ht="48" thickBot="1" x14ac:dyDescent="0.3">
      <c r="A2" s="2" t="s">
        <v>0</v>
      </c>
      <c r="B2" s="2" t="s">
        <v>18</v>
      </c>
      <c r="C2" s="3" t="s">
        <v>2</v>
      </c>
      <c r="D2" s="6" t="s">
        <v>9</v>
      </c>
      <c r="E2" s="2" t="s">
        <v>14</v>
      </c>
      <c r="F2" s="4" t="s">
        <v>1</v>
      </c>
      <c r="G2" s="5" t="s">
        <v>10</v>
      </c>
      <c r="H2" s="5" t="s">
        <v>11</v>
      </c>
      <c r="I2" s="4" t="s">
        <v>13</v>
      </c>
      <c r="J2" s="2" t="s">
        <v>20</v>
      </c>
    </row>
    <row r="3" spans="1:11" x14ac:dyDescent="0.25">
      <c r="A3" s="13"/>
      <c r="B3" s="23"/>
      <c r="C3" s="18"/>
      <c r="D3" s="18"/>
      <c r="E3" s="13"/>
      <c r="F3" s="13"/>
      <c r="G3" s="13"/>
      <c r="H3" s="13"/>
      <c r="I3" s="13"/>
      <c r="J3" s="13"/>
    </row>
    <row r="4" spans="1:11" x14ac:dyDescent="0.25">
      <c r="A4" s="16"/>
      <c r="B4" s="23"/>
      <c r="C4" s="16"/>
      <c r="D4" s="16"/>
      <c r="E4" s="16"/>
      <c r="F4" s="16"/>
      <c r="G4" s="13"/>
      <c r="H4" s="13"/>
      <c r="I4" s="16"/>
      <c r="J4" s="9"/>
    </row>
    <row r="5" spans="1:11" x14ac:dyDescent="0.25">
      <c r="A5" s="13"/>
      <c r="B5" s="23"/>
      <c r="C5" s="13"/>
      <c r="D5" s="13"/>
      <c r="E5" s="13"/>
      <c r="F5" s="16"/>
      <c r="G5" s="13"/>
      <c r="H5" s="13"/>
      <c r="I5" s="13"/>
      <c r="J5" s="9"/>
    </row>
    <row r="6" spans="1:11" x14ac:dyDescent="0.25">
      <c r="A6" s="10"/>
      <c r="B6" s="23"/>
      <c r="C6" s="17"/>
      <c r="D6" s="17"/>
      <c r="E6" s="10"/>
      <c r="F6" s="16"/>
      <c r="G6" s="10"/>
      <c r="H6" s="10"/>
      <c r="I6" s="10"/>
      <c r="J6" s="9"/>
    </row>
    <row r="7" spans="1:11" x14ac:dyDescent="0.25">
      <c r="A7" s="13"/>
      <c r="B7" s="23"/>
      <c r="C7" s="13"/>
      <c r="D7" s="13"/>
      <c r="E7" s="13"/>
      <c r="F7" s="13"/>
      <c r="G7" s="10"/>
      <c r="H7" s="13"/>
      <c r="I7" s="13"/>
      <c r="J7" s="13"/>
    </row>
    <row r="8" spans="1:11" x14ac:dyDescent="0.25">
      <c r="A8" s="13"/>
      <c r="B8" s="23"/>
      <c r="C8" s="25"/>
      <c r="D8" s="11"/>
      <c r="E8" s="13"/>
      <c r="F8" s="13"/>
      <c r="G8" s="13"/>
      <c r="H8" s="13"/>
      <c r="I8" s="13"/>
      <c r="J8" s="9"/>
    </row>
    <row r="9" spans="1:11" x14ac:dyDescent="0.25">
      <c r="A9" s="13"/>
      <c r="B9" s="23"/>
      <c r="C9" s="25"/>
      <c r="D9" s="25"/>
      <c r="E9" s="13"/>
      <c r="F9" s="13"/>
      <c r="G9" s="13"/>
      <c r="H9" s="13"/>
      <c r="I9" s="13"/>
      <c r="J9" s="13"/>
    </row>
    <row r="10" spans="1:11" x14ac:dyDescent="0.25">
      <c r="A10" s="16"/>
      <c r="B10" s="23"/>
      <c r="C10" s="16"/>
      <c r="D10" s="16"/>
      <c r="E10" s="16"/>
      <c r="F10" s="16"/>
      <c r="G10" s="16"/>
      <c r="H10" s="13"/>
      <c r="I10" s="16"/>
      <c r="J10" s="13"/>
    </row>
    <row r="11" spans="1:11" x14ac:dyDescent="0.25">
      <c r="A11" s="16"/>
      <c r="B11" s="23"/>
      <c r="C11" s="16"/>
      <c r="D11" s="16"/>
      <c r="E11" s="16"/>
      <c r="F11" s="16"/>
      <c r="G11" s="16"/>
      <c r="H11" s="13"/>
      <c r="I11" s="16"/>
      <c r="J11" s="13"/>
    </row>
    <row r="12" spans="1:11" ht="15.75" x14ac:dyDescent="0.25">
      <c r="A12" s="36"/>
      <c r="B12" s="23"/>
      <c r="C12" s="37"/>
      <c r="D12" s="37"/>
      <c r="E12" s="36"/>
      <c r="F12" s="16"/>
      <c r="G12" s="13"/>
      <c r="H12" s="13"/>
      <c r="I12" s="36"/>
      <c r="J12" s="36"/>
    </row>
    <row r="13" spans="1:11" x14ac:dyDescent="0.25">
      <c r="A13" s="13"/>
      <c r="B13" s="23"/>
      <c r="C13" s="15"/>
      <c r="D13" s="15"/>
      <c r="E13" s="15"/>
      <c r="F13" s="16"/>
      <c r="G13" s="13"/>
      <c r="H13" s="7"/>
      <c r="I13" s="15"/>
      <c r="J13" s="7"/>
    </row>
    <row r="14" spans="1:11" x14ac:dyDescent="0.25">
      <c r="A14" s="13"/>
      <c r="B14" s="23"/>
      <c r="C14" s="23"/>
      <c r="D14" s="23"/>
      <c r="E14" s="13"/>
      <c r="F14" s="13"/>
      <c r="G14" s="13"/>
      <c r="H14" s="13"/>
      <c r="I14" s="13"/>
      <c r="J14" s="13"/>
    </row>
    <row r="15" spans="1:11" x14ac:dyDescent="0.25">
      <c r="A15" s="13"/>
      <c r="B15" s="23"/>
      <c r="C15" s="23"/>
      <c r="D15" s="23"/>
      <c r="E15" s="13"/>
      <c r="F15" s="13"/>
      <c r="G15" s="13"/>
      <c r="H15" s="13"/>
      <c r="I15" s="13"/>
      <c r="J15" s="13"/>
    </row>
    <row r="16" spans="1:11" x14ac:dyDescent="0.25">
      <c r="A16" s="13"/>
      <c r="B16" s="23"/>
      <c r="C16" s="20"/>
      <c r="D16" s="20"/>
      <c r="E16" s="13"/>
      <c r="F16" s="13"/>
      <c r="G16" s="14"/>
      <c r="H16" s="14"/>
      <c r="I16" s="13"/>
      <c r="J16" s="13"/>
    </row>
    <row r="17" spans="1:10" x14ac:dyDescent="0.25">
      <c r="A17" s="13"/>
      <c r="B17" s="23"/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 s="16"/>
      <c r="B18" s="23"/>
      <c r="C18" s="16"/>
      <c r="D18" s="16"/>
      <c r="E18" s="16"/>
      <c r="F18" s="16"/>
      <c r="G18" s="16"/>
      <c r="H18" s="16"/>
      <c r="I18" s="16"/>
      <c r="J18" s="13"/>
    </row>
    <row r="19" spans="1:10" x14ac:dyDescent="0.25">
      <c r="A19" s="13"/>
      <c r="B19" s="23"/>
      <c r="C19" s="13"/>
      <c r="D19" s="13"/>
      <c r="E19" s="13"/>
      <c r="F19" s="13"/>
      <c r="G19" s="13"/>
      <c r="H19" s="13"/>
      <c r="I19" s="13"/>
      <c r="J19" s="13"/>
    </row>
    <row r="20" spans="1:10" x14ac:dyDescent="0.25">
      <c r="A20" s="13"/>
      <c r="B20" s="23"/>
      <c r="C20" s="13"/>
      <c r="D20" s="13"/>
      <c r="E20" s="13"/>
      <c r="F20" s="13"/>
      <c r="G20" s="13"/>
      <c r="H20" s="13"/>
      <c r="I20" s="13"/>
      <c r="J20" s="13"/>
    </row>
    <row r="21" spans="1:10" x14ac:dyDescent="0.25">
      <c r="A21" s="16"/>
      <c r="B21" s="23"/>
      <c r="C21" s="26"/>
      <c r="D21" s="26"/>
      <c r="E21" s="16"/>
      <c r="F21" s="16"/>
      <c r="G21" s="16"/>
      <c r="H21" s="16"/>
      <c r="I21" s="16"/>
      <c r="J21" s="13"/>
    </row>
    <row r="22" spans="1:10" x14ac:dyDescent="0.25">
      <c r="A22" s="13"/>
      <c r="B22" s="23"/>
      <c r="C22" s="13"/>
      <c r="D22" s="13"/>
      <c r="E22" s="13"/>
      <c r="F22" s="13"/>
      <c r="G22" s="13"/>
      <c r="H22" s="13"/>
      <c r="I22" s="13"/>
      <c r="J22" s="13"/>
    </row>
    <row r="23" spans="1:10" x14ac:dyDescent="0.25">
      <c r="A23" s="13"/>
      <c r="B23" s="23"/>
      <c r="C23" s="13"/>
      <c r="D23" s="13"/>
      <c r="E23" s="13"/>
      <c r="F23" s="13"/>
      <c r="G23" s="13"/>
      <c r="H23" s="13"/>
      <c r="I23" s="13"/>
      <c r="J23" s="13"/>
    </row>
    <row r="24" spans="1:10" x14ac:dyDescent="0.25">
      <c r="A24" s="13"/>
      <c r="B24" s="23"/>
      <c r="C24" s="13"/>
      <c r="D24" s="13"/>
      <c r="E24" s="13"/>
      <c r="F24" s="13"/>
      <c r="G24" s="13"/>
      <c r="H24" s="13"/>
      <c r="I24" s="13"/>
      <c r="J24" s="13"/>
    </row>
    <row r="25" spans="1:10" x14ac:dyDescent="0.25">
      <c r="A25" s="13"/>
      <c r="B25" s="23"/>
      <c r="C25" s="13"/>
      <c r="D25" s="13"/>
      <c r="E25" s="13"/>
      <c r="F25" s="13"/>
      <c r="G25" s="13"/>
      <c r="H25" s="13"/>
      <c r="I25" s="13"/>
      <c r="J25" s="13"/>
    </row>
    <row r="26" spans="1:10" x14ac:dyDescent="0.25">
      <c r="A26" s="13"/>
      <c r="B26" s="23"/>
      <c r="C26" s="13"/>
      <c r="D26" s="13"/>
      <c r="E26" s="13"/>
      <c r="F26" s="13"/>
      <c r="G26" s="13"/>
      <c r="H26" s="13"/>
      <c r="I26" s="13"/>
      <c r="J26" s="13"/>
    </row>
    <row r="27" spans="1:10" x14ac:dyDescent="0.25">
      <c r="A27" s="13"/>
      <c r="B27" s="23"/>
      <c r="C27" s="13"/>
      <c r="D27" s="13"/>
      <c r="E27" s="13"/>
      <c r="F27" s="13"/>
      <c r="G27" s="13"/>
      <c r="H27" s="13"/>
      <c r="I27" s="13"/>
      <c r="J27" s="13"/>
    </row>
    <row r="28" spans="1:10" x14ac:dyDescent="0.25">
      <c r="A28" s="13"/>
      <c r="B28" s="23"/>
      <c r="C28" s="13"/>
      <c r="D28" s="13"/>
      <c r="E28" s="13"/>
      <c r="F28" s="13"/>
      <c r="G28" s="13"/>
      <c r="H28" s="13"/>
      <c r="I28" s="13"/>
      <c r="J28" s="13"/>
    </row>
    <row r="29" spans="1:10" x14ac:dyDescent="0.25">
      <c r="A29" s="13"/>
      <c r="B29" s="23"/>
      <c r="C29" s="13"/>
      <c r="D29" s="13"/>
      <c r="E29" s="13"/>
      <c r="F29" s="13"/>
      <c r="G29" s="13"/>
      <c r="H29" s="13"/>
      <c r="I29" s="13"/>
      <c r="J29" s="13"/>
    </row>
    <row r="30" spans="1:10" x14ac:dyDescent="0.25">
      <c r="A30" s="16"/>
      <c r="B30" s="23"/>
      <c r="C30" s="16"/>
      <c r="D30" s="16"/>
      <c r="E30" s="16"/>
      <c r="F30" s="16"/>
      <c r="G30" s="16"/>
      <c r="H30" s="16"/>
      <c r="I30" s="16"/>
      <c r="J30" s="13"/>
    </row>
    <row r="31" spans="1:10" x14ac:dyDescent="0.25">
      <c r="A31" s="13"/>
      <c r="B31" s="23"/>
      <c r="C31" s="13"/>
      <c r="D31" s="13"/>
      <c r="E31" s="13"/>
      <c r="F31" s="13"/>
      <c r="G31" s="13"/>
      <c r="H31" s="13"/>
      <c r="I31" s="13"/>
      <c r="J31" s="13"/>
    </row>
    <row r="32" spans="1:10" x14ac:dyDescent="0.25">
      <c r="A32" s="13"/>
      <c r="B32" s="23"/>
      <c r="C32" s="25"/>
      <c r="D32" s="25"/>
      <c r="E32" s="13"/>
      <c r="F32" s="13"/>
      <c r="G32" s="13"/>
      <c r="H32" s="13"/>
      <c r="I32" s="13"/>
      <c r="J32" s="13"/>
    </row>
    <row r="33" spans="1:10" x14ac:dyDescent="0.25">
      <c r="A33" s="16"/>
      <c r="B33" s="23"/>
      <c r="C33" s="16"/>
      <c r="D33" s="16"/>
      <c r="E33" s="16"/>
      <c r="F33" s="16"/>
      <c r="G33" s="16"/>
      <c r="H33" s="16"/>
      <c r="I33" s="16"/>
      <c r="J33" s="13"/>
    </row>
    <row r="34" spans="1:10" x14ac:dyDescent="0.25">
      <c r="A34" s="16"/>
      <c r="B34" s="23"/>
      <c r="C34" s="26"/>
      <c r="D34" s="26"/>
      <c r="E34" s="16"/>
      <c r="F34" s="16"/>
      <c r="G34" s="16"/>
      <c r="H34" s="16"/>
      <c r="I34" s="16"/>
      <c r="J34" s="13"/>
    </row>
    <row r="35" spans="1:10" x14ac:dyDescent="0.25">
      <c r="A35" s="16"/>
      <c r="B35" s="23"/>
      <c r="C35" s="16"/>
      <c r="D35" s="16"/>
      <c r="E35" s="16"/>
      <c r="F35" s="16"/>
      <c r="G35" s="16"/>
      <c r="H35" s="16"/>
      <c r="I35" s="16"/>
      <c r="J35" s="13"/>
    </row>
    <row r="36" spans="1:10" x14ac:dyDescent="0.25">
      <c r="A36" s="16"/>
      <c r="B36" s="23"/>
      <c r="C36" s="16"/>
      <c r="D36" s="16"/>
      <c r="E36" s="16"/>
      <c r="F36" s="16"/>
      <c r="G36" s="16"/>
      <c r="H36" s="16"/>
      <c r="I36" s="16"/>
      <c r="J36" s="13"/>
    </row>
    <row r="37" spans="1:10" x14ac:dyDescent="0.25">
      <c r="A37" s="16"/>
      <c r="B37" s="23"/>
      <c r="C37" s="16"/>
      <c r="D37" s="16"/>
      <c r="E37" s="16"/>
      <c r="F37" s="16"/>
      <c r="G37" s="16"/>
      <c r="H37" s="16"/>
      <c r="I37" s="16"/>
      <c r="J37" s="13"/>
    </row>
    <row r="38" spans="1:10" x14ac:dyDescent="0.25">
      <c r="A38" s="16"/>
      <c r="B38" s="23"/>
      <c r="C38" s="16"/>
      <c r="D38" s="16"/>
      <c r="E38" s="16"/>
      <c r="F38" s="16"/>
      <c r="G38" s="16"/>
      <c r="H38" s="16"/>
      <c r="I38" s="16"/>
      <c r="J38" s="13"/>
    </row>
    <row r="39" spans="1:10" x14ac:dyDescent="0.25">
      <c r="A39" s="16"/>
      <c r="B39" s="23"/>
      <c r="C39" s="26"/>
      <c r="D39" s="26"/>
      <c r="E39" s="16"/>
      <c r="F39" s="16"/>
      <c r="G39" s="16"/>
      <c r="H39" s="16"/>
      <c r="I39" s="16"/>
      <c r="J39" s="13"/>
    </row>
    <row r="40" spans="1:10" x14ac:dyDescent="0.25">
      <c r="A40" s="16"/>
      <c r="B40" s="23"/>
      <c r="C40" s="26"/>
      <c r="D40" s="26"/>
      <c r="E40" s="16"/>
      <c r="F40" s="16"/>
      <c r="G40" s="16"/>
      <c r="H40" s="16"/>
      <c r="I40" s="16"/>
      <c r="J40" s="13"/>
    </row>
    <row r="41" spans="1:10" x14ac:dyDescent="0.25">
      <c r="A41" s="16"/>
      <c r="B41" s="23"/>
      <c r="C41" s="16"/>
      <c r="D41" s="16"/>
      <c r="E41" s="16"/>
      <c r="F41" s="16"/>
      <c r="G41" s="16"/>
      <c r="H41" s="16"/>
      <c r="I41" s="16"/>
      <c r="J41" s="13"/>
    </row>
    <row r="42" spans="1:10" x14ac:dyDescent="0.25">
      <c r="A42" s="16"/>
      <c r="B42" s="23"/>
      <c r="C42" s="16"/>
      <c r="D42" s="16"/>
      <c r="E42" s="16"/>
      <c r="F42" s="16"/>
      <c r="G42" s="16"/>
      <c r="H42" s="16"/>
      <c r="I42" s="16"/>
      <c r="J42" s="13"/>
    </row>
    <row r="43" spans="1:10" x14ac:dyDescent="0.25">
      <c r="A43" s="16"/>
      <c r="B43" s="23"/>
      <c r="C43" s="16"/>
      <c r="D43" s="16"/>
      <c r="E43" s="16"/>
      <c r="F43" s="16"/>
      <c r="G43" s="16"/>
      <c r="H43" s="16"/>
      <c r="I43" s="16"/>
      <c r="J43" s="13"/>
    </row>
    <row r="44" spans="1:10" x14ac:dyDescent="0.25">
      <c r="A44" s="16"/>
      <c r="B44" s="23"/>
      <c r="C44" s="16"/>
      <c r="D44" s="16"/>
      <c r="E44" s="16"/>
      <c r="F44" s="16"/>
      <c r="G44" s="16"/>
      <c r="H44" s="16"/>
      <c r="I44" s="16"/>
      <c r="J44" s="13"/>
    </row>
    <row r="45" spans="1:10" x14ac:dyDescent="0.25">
      <c r="A45" s="16"/>
      <c r="B45" s="23"/>
      <c r="C45" s="16"/>
      <c r="D45" s="16"/>
      <c r="E45" s="16"/>
      <c r="F45" s="16"/>
      <c r="G45" s="16"/>
      <c r="H45" s="16"/>
      <c r="I45" s="16"/>
      <c r="J45" s="13"/>
    </row>
    <row r="46" spans="1:10" x14ac:dyDescent="0.25">
      <c r="A46" s="16"/>
      <c r="B46" s="23"/>
      <c r="C46" s="16"/>
      <c r="D46" s="16"/>
      <c r="E46" s="16"/>
      <c r="F46" s="16"/>
      <c r="G46" s="16"/>
      <c r="H46" s="16"/>
      <c r="I46" s="16"/>
      <c r="J46" s="13"/>
    </row>
    <row r="47" spans="1:10" x14ac:dyDescent="0.25">
      <c r="A47" s="12"/>
      <c r="B47" s="23"/>
      <c r="C47" s="21"/>
      <c r="D47" s="21"/>
      <c r="E47" s="12"/>
      <c r="F47" s="12"/>
      <c r="G47" s="12"/>
      <c r="H47" s="12"/>
      <c r="I47" s="12"/>
      <c r="J47" s="13"/>
    </row>
    <row r="48" spans="1:10" x14ac:dyDescent="0.25">
      <c r="A48" s="16"/>
      <c r="B48" s="23"/>
      <c r="C48" s="16"/>
      <c r="D48" s="16"/>
      <c r="E48" s="16"/>
      <c r="F48" s="16"/>
      <c r="G48" s="16"/>
      <c r="H48" s="16"/>
      <c r="I48" s="16"/>
      <c r="J48" s="13"/>
    </row>
    <row r="49" spans="1:10" x14ac:dyDescent="0.25">
      <c r="A49" s="16"/>
      <c r="B49" s="23"/>
      <c r="C49" s="16"/>
      <c r="D49" s="16"/>
      <c r="E49" s="16"/>
      <c r="F49" s="16"/>
      <c r="G49" s="16"/>
      <c r="H49" s="16"/>
      <c r="I49" s="16"/>
      <c r="J49" s="13"/>
    </row>
    <row r="50" spans="1:10" x14ac:dyDescent="0.25">
      <c r="A50" s="16"/>
      <c r="B50" s="23"/>
      <c r="C50" s="26"/>
      <c r="D50" s="26"/>
      <c r="E50" s="16"/>
      <c r="F50" s="16"/>
      <c r="G50" s="16"/>
      <c r="H50" s="16"/>
      <c r="I50" s="16"/>
      <c r="J50" s="13"/>
    </row>
    <row r="51" spans="1:10" x14ac:dyDescent="0.25">
      <c r="A51" s="22"/>
      <c r="B51" s="23"/>
      <c r="C51" s="22"/>
      <c r="D51" s="22"/>
      <c r="E51" s="22"/>
      <c r="F51" s="22"/>
      <c r="G51" s="22"/>
      <c r="H51" s="22"/>
      <c r="I51" s="22"/>
      <c r="J51" s="13"/>
    </row>
    <row r="52" spans="1:10" x14ac:dyDescent="0.25">
      <c r="A52" s="22"/>
      <c r="B52" s="23"/>
      <c r="C52" s="34"/>
      <c r="D52" s="34"/>
      <c r="E52" s="22"/>
      <c r="F52" s="22"/>
      <c r="G52" s="22"/>
      <c r="H52" s="31"/>
      <c r="I52" s="22"/>
      <c r="J52" s="13"/>
    </row>
    <row r="53" spans="1:10" x14ac:dyDescent="0.25">
      <c r="A53" s="22"/>
      <c r="B53" s="23"/>
      <c r="C53" s="33"/>
      <c r="D53" s="33"/>
      <c r="E53" s="22"/>
      <c r="F53" s="22"/>
      <c r="G53" s="22"/>
      <c r="H53" s="22"/>
      <c r="I53" s="22"/>
      <c r="J53" s="13"/>
    </row>
    <row r="54" spans="1:10" x14ac:dyDescent="0.25">
      <c r="A54" s="22"/>
      <c r="B54" s="23"/>
      <c r="C54" s="22"/>
      <c r="D54" s="22"/>
      <c r="E54" s="22"/>
      <c r="F54" s="22"/>
      <c r="G54" s="22"/>
      <c r="H54" s="22"/>
      <c r="I54" s="22"/>
      <c r="J54" s="13"/>
    </row>
    <row r="55" spans="1:10" x14ac:dyDescent="0.25">
      <c r="A55" s="22"/>
      <c r="B55" s="23"/>
      <c r="C55" s="22"/>
      <c r="D55" s="22"/>
      <c r="E55" s="22"/>
      <c r="F55" s="22"/>
      <c r="G55" s="22"/>
      <c r="H55" s="22"/>
      <c r="I55" s="22"/>
      <c r="J55" s="13"/>
    </row>
    <row r="56" spans="1:10" x14ac:dyDescent="0.25">
      <c r="A56" s="22"/>
      <c r="B56" s="23"/>
      <c r="C56" s="22"/>
      <c r="D56" s="22"/>
      <c r="E56" s="22"/>
      <c r="F56" s="22"/>
      <c r="G56" s="22"/>
      <c r="H56" s="22"/>
      <c r="I56" s="22"/>
      <c r="J56" s="13"/>
    </row>
    <row r="57" spans="1:10" x14ac:dyDescent="0.25">
      <c r="A57" s="22"/>
      <c r="B57" s="23"/>
      <c r="C57" s="22"/>
      <c r="D57" s="22"/>
      <c r="E57" s="22"/>
      <c r="F57" s="22"/>
      <c r="G57" s="22"/>
      <c r="H57" s="22"/>
      <c r="I57" s="22"/>
      <c r="J57" s="13"/>
    </row>
    <row r="58" spans="1:10" x14ac:dyDescent="0.25">
      <c r="A58" s="22"/>
      <c r="B58" s="23"/>
      <c r="C58" s="22"/>
      <c r="D58" s="22"/>
      <c r="E58" s="22"/>
      <c r="F58" s="22"/>
      <c r="G58" s="22"/>
      <c r="H58" s="22"/>
      <c r="I58" s="28"/>
      <c r="J58" s="13"/>
    </row>
    <row r="59" spans="1:10" x14ac:dyDescent="0.25">
      <c r="A59" s="22"/>
      <c r="B59" s="23"/>
      <c r="C59" s="29"/>
      <c r="D59" s="29"/>
      <c r="E59" s="22"/>
      <c r="F59" s="22"/>
      <c r="G59" s="22"/>
      <c r="H59" s="22"/>
      <c r="I59" s="22"/>
      <c r="J59" s="13"/>
    </row>
    <row r="60" spans="1:10" x14ac:dyDescent="0.25">
      <c r="A60" s="28"/>
      <c r="B60" s="23"/>
      <c r="C60" s="28"/>
      <c r="D60" s="28"/>
      <c r="E60" s="28"/>
      <c r="F60" s="28"/>
      <c r="G60" s="16"/>
      <c r="H60" s="16"/>
      <c r="I60" s="28"/>
      <c r="J60" s="13"/>
    </row>
    <row r="61" spans="1:10" x14ac:dyDescent="0.25">
      <c r="A61" s="19"/>
      <c r="B61" s="23"/>
      <c r="C61" s="27"/>
      <c r="D61" s="27"/>
      <c r="E61" s="19"/>
      <c r="F61" s="19"/>
      <c r="G61" s="19"/>
      <c r="H61" s="19"/>
      <c r="I61" s="19"/>
      <c r="J61" s="13"/>
    </row>
    <row r="62" spans="1:10" x14ac:dyDescent="0.25">
      <c r="A62" s="16"/>
      <c r="B62" s="23"/>
      <c r="C62" s="16"/>
      <c r="D62" s="16"/>
      <c r="E62" s="16"/>
      <c r="F62" s="16"/>
      <c r="G62" s="16"/>
      <c r="H62" s="16"/>
      <c r="I62" s="16"/>
      <c r="J62" s="13"/>
    </row>
    <row r="63" spans="1:10" x14ac:dyDescent="0.25">
      <c r="A63" s="16"/>
      <c r="B63" s="23"/>
      <c r="C63" s="16"/>
      <c r="D63" s="16"/>
      <c r="E63" s="16"/>
      <c r="F63" s="16"/>
      <c r="G63" s="16"/>
      <c r="H63" s="16"/>
      <c r="I63" s="16"/>
      <c r="J63" s="13"/>
    </row>
    <row r="64" spans="1:10" x14ac:dyDescent="0.25">
      <c r="A64" s="12"/>
      <c r="B64" s="23"/>
      <c r="C64" s="21"/>
      <c r="D64" s="21"/>
      <c r="E64" s="12"/>
      <c r="F64" s="12"/>
      <c r="G64" s="10"/>
      <c r="H64" s="10"/>
      <c r="I64" s="12"/>
      <c r="J64" s="13"/>
    </row>
    <row r="65" spans="1:10" x14ac:dyDescent="0.25">
      <c r="A65" s="16"/>
      <c r="B65" s="23"/>
      <c r="C65" s="16"/>
      <c r="D65" s="16"/>
      <c r="E65" s="16"/>
      <c r="F65" s="16"/>
      <c r="G65" s="16"/>
      <c r="H65" s="16"/>
      <c r="I65" s="16"/>
      <c r="J65" s="13"/>
    </row>
    <row r="66" spans="1:10" x14ac:dyDescent="0.25">
      <c r="A66" s="13"/>
      <c r="B66" s="23"/>
      <c r="C66" s="23"/>
      <c r="D66" s="23"/>
      <c r="E66" s="13"/>
      <c r="F66" s="13"/>
      <c r="G66" s="13"/>
      <c r="H66" s="13"/>
      <c r="I66" s="13"/>
      <c r="J66" s="13"/>
    </row>
    <row r="67" spans="1:10" x14ac:dyDescent="0.25">
      <c r="A67" s="16"/>
      <c r="B67" s="23"/>
      <c r="C67" s="24"/>
      <c r="D67" s="24"/>
      <c r="E67" s="16"/>
      <c r="F67" s="16"/>
      <c r="G67" s="16"/>
      <c r="H67" s="16"/>
      <c r="I67" s="16"/>
      <c r="J67" s="13"/>
    </row>
    <row r="68" spans="1:10" x14ac:dyDescent="0.25">
      <c r="A68" s="13"/>
      <c r="B68" s="23"/>
      <c r="C68" s="13"/>
      <c r="D68" s="13"/>
      <c r="E68" s="13"/>
      <c r="F68" s="13"/>
      <c r="G68" s="13"/>
      <c r="H68" s="13"/>
      <c r="I68" s="13"/>
      <c r="J68" s="13"/>
    </row>
    <row r="69" spans="1:10" x14ac:dyDescent="0.25">
      <c r="A69" s="16"/>
      <c r="B69" s="23"/>
      <c r="C69" s="24"/>
      <c r="D69" s="24"/>
      <c r="E69" s="16"/>
      <c r="F69" s="16"/>
      <c r="G69" s="16"/>
      <c r="H69" s="16"/>
      <c r="I69" s="16"/>
      <c r="J69" s="13"/>
    </row>
    <row r="70" spans="1:10" x14ac:dyDescent="0.25">
      <c r="A70" s="16"/>
      <c r="B70" s="23"/>
      <c r="C70" s="16"/>
      <c r="D70" s="16"/>
      <c r="E70" s="16"/>
      <c r="F70" s="16"/>
      <c r="G70" s="16"/>
      <c r="H70" s="16"/>
      <c r="I70" s="16"/>
      <c r="J70" s="13"/>
    </row>
    <row r="71" spans="1:10" x14ac:dyDescent="0.25">
      <c r="A71" s="16"/>
      <c r="B71" s="23"/>
      <c r="C71" s="16"/>
      <c r="D71" s="16"/>
      <c r="E71" s="16"/>
      <c r="F71" s="16"/>
      <c r="G71" s="16"/>
      <c r="H71" s="16"/>
      <c r="I71" s="16"/>
      <c r="J71" s="13"/>
    </row>
    <row r="72" spans="1:10" x14ac:dyDescent="0.25">
      <c r="A72" s="13"/>
      <c r="B72" s="23"/>
      <c r="C72" s="13"/>
      <c r="D72" s="13"/>
      <c r="E72" s="13"/>
      <c r="F72" s="13"/>
      <c r="G72" s="13"/>
      <c r="H72" s="13"/>
      <c r="I72" s="13"/>
      <c r="J72" s="13"/>
    </row>
    <row r="73" spans="1:10" x14ac:dyDescent="0.25">
      <c r="A73" s="13"/>
      <c r="B73" s="23"/>
      <c r="C73" s="13"/>
      <c r="D73" s="13"/>
      <c r="E73" s="13"/>
      <c r="F73" s="13"/>
      <c r="G73" s="13"/>
      <c r="H73" s="13"/>
      <c r="I73" s="13"/>
      <c r="J73" s="13"/>
    </row>
    <row r="74" spans="1:10" x14ac:dyDescent="0.25">
      <c r="A74" s="16"/>
      <c r="B74" s="23"/>
      <c r="C74" s="26"/>
      <c r="D74" s="26"/>
      <c r="E74" s="16"/>
      <c r="F74" s="16"/>
      <c r="G74" s="16"/>
      <c r="H74" s="16"/>
      <c r="I74" s="16"/>
      <c r="J74" s="13"/>
    </row>
    <row r="75" spans="1:10" x14ac:dyDescent="0.25">
      <c r="A75" s="13"/>
      <c r="B75" s="23"/>
      <c r="C75" s="18"/>
      <c r="D75" s="18"/>
      <c r="E75" s="13"/>
      <c r="F75" s="13"/>
      <c r="G75" s="13"/>
      <c r="H75" s="14"/>
      <c r="I75" s="13"/>
      <c r="J75" s="13"/>
    </row>
    <row r="76" spans="1:10" x14ac:dyDescent="0.25">
      <c r="A76" s="16"/>
      <c r="B76" s="23"/>
      <c r="C76" s="26"/>
      <c r="D76" s="26"/>
      <c r="E76" s="16"/>
      <c r="F76" s="16"/>
      <c r="G76" s="16"/>
      <c r="H76" s="16"/>
      <c r="I76" s="16"/>
      <c r="J76" s="13"/>
    </row>
    <row r="77" spans="1:10" x14ac:dyDescent="0.25">
      <c r="A77" s="19"/>
      <c r="B77" s="23"/>
      <c r="C77" s="19"/>
      <c r="D77" s="19"/>
      <c r="E77" s="19"/>
      <c r="F77" s="19"/>
      <c r="G77" s="19"/>
      <c r="H77" s="19"/>
      <c r="I77" s="19"/>
      <c r="J77" s="13"/>
    </row>
    <row r="78" spans="1:10" x14ac:dyDescent="0.25">
      <c r="A78" s="16"/>
      <c r="B78" s="23"/>
      <c r="C78" s="16"/>
      <c r="D78" s="16"/>
      <c r="E78" s="16"/>
      <c r="F78" s="16"/>
      <c r="G78" s="16"/>
      <c r="H78" s="16"/>
      <c r="I78" s="16"/>
      <c r="J78" s="13"/>
    </row>
    <row r="79" spans="1:10" x14ac:dyDescent="0.25">
      <c r="A79" s="13"/>
      <c r="B79" s="23"/>
      <c r="C79" s="20"/>
      <c r="D79" s="20"/>
      <c r="E79" s="13"/>
      <c r="F79" s="13"/>
      <c r="G79" s="13"/>
      <c r="H79" s="13"/>
      <c r="I79" s="13"/>
      <c r="J79" s="13"/>
    </row>
    <row r="80" spans="1:10" x14ac:dyDescent="0.25">
      <c r="A80" s="13"/>
      <c r="B80" s="23"/>
      <c r="C80" s="23"/>
      <c r="D80" s="23"/>
      <c r="E80" s="13"/>
      <c r="F80" s="13"/>
      <c r="G80" s="13"/>
      <c r="H80" s="13"/>
      <c r="I80" s="13"/>
      <c r="J80" s="13"/>
    </row>
    <row r="81" spans="1:10" x14ac:dyDescent="0.25">
      <c r="A81" s="19"/>
      <c r="B81" s="23"/>
      <c r="C81" s="19"/>
      <c r="D81" s="19"/>
      <c r="E81" s="19"/>
      <c r="F81" s="19"/>
      <c r="G81" s="19"/>
      <c r="H81" s="19"/>
      <c r="I81" s="19"/>
      <c r="J81" s="13"/>
    </row>
    <row r="82" spans="1:10" x14ac:dyDescent="0.25">
      <c r="A82" s="16"/>
      <c r="B82" s="23"/>
      <c r="C82" s="16"/>
      <c r="D82" s="16"/>
      <c r="E82" s="16"/>
      <c r="F82" s="16"/>
      <c r="G82" s="16"/>
      <c r="H82" s="16"/>
      <c r="I82" s="16"/>
      <c r="J82" s="13"/>
    </row>
    <row r="83" spans="1:10" x14ac:dyDescent="0.25">
      <c r="A83" s="16"/>
      <c r="B83" s="23"/>
      <c r="C83" s="16"/>
      <c r="D83" s="16"/>
      <c r="E83" s="16"/>
      <c r="F83" s="16"/>
      <c r="G83" s="16"/>
      <c r="H83" s="16"/>
      <c r="I83" s="16"/>
      <c r="J83" s="13"/>
    </row>
    <row r="84" spans="1:10" x14ac:dyDescent="0.25">
      <c r="A84" s="16"/>
      <c r="B84" s="23"/>
      <c r="C84" s="26"/>
      <c r="D84" s="26"/>
      <c r="E84" s="16"/>
      <c r="F84" s="16"/>
      <c r="G84" s="16"/>
      <c r="H84" s="16"/>
      <c r="I84" s="16"/>
      <c r="J84" s="13"/>
    </row>
    <row r="85" spans="1:10" x14ac:dyDescent="0.25">
      <c r="A85" s="13"/>
      <c r="B85" s="23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32"/>
      <c r="B86" s="23"/>
      <c r="C86" s="32"/>
      <c r="D86" s="32"/>
      <c r="E86" s="32"/>
      <c r="F86" s="32"/>
      <c r="G86" s="32"/>
      <c r="H86" s="32"/>
      <c r="I86" s="32"/>
      <c r="J86" s="13"/>
    </row>
    <row r="87" spans="1:10" x14ac:dyDescent="0.25">
      <c r="A87" s="13"/>
      <c r="B87" s="23"/>
      <c r="C87" s="23"/>
      <c r="D87" s="23"/>
      <c r="E87" s="16"/>
      <c r="F87" s="16"/>
      <c r="G87" s="16"/>
      <c r="H87" s="16"/>
      <c r="I87" s="16"/>
      <c r="J87" s="13"/>
    </row>
    <row r="88" spans="1:10" x14ac:dyDescent="0.25">
      <c r="A88" s="13"/>
      <c r="B88" s="23"/>
      <c r="C88" s="23"/>
      <c r="D88" s="23"/>
      <c r="E88" s="13"/>
      <c r="F88" s="13"/>
      <c r="G88" s="13"/>
      <c r="H88" s="13"/>
      <c r="I88" s="13"/>
      <c r="J88" s="13"/>
    </row>
    <row r="89" spans="1:10" x14ac:dyDescent="0.25">
      <c r="A89" s="13"/>
      <c r="B89" s="23"/>
      <c r="C89" s="18"/>
      <c r="D89" s="18"/>
      <c r="E89" s="13"/>
      <c r="F89" s="13"/>
      <c r="G89" s="14"/>
      <c r="H89" s="14"/>
      <c r="I89" s="13"/>
      <c r="J89" s="13"/>
    </row>
    <row r="90" spans="1:10" x14ac:dyDescent="0.25">
      <c r="A90" s="13"/>
      <c r="B90" s="23"/>
      <c r="C90" s="13"/>
      <c r="D90" s="13"/>
      <c r="E90" s="13"/>
      <c r="F90" s="13"/>
      <c r="G90" s="13"/>
      <c r="H90" s="13"/>
      <c r="I90" s="13"/>
      <c r="J90" s="13"/>
    </row>
    <row r="91" spans="1:10" x14ac:dyDescent="0.25">
      <c r="A91" s="13"/>
      <c r="B91" s="23"/>
      <c r="C91" s="13"/>
      <c r="D91" s="13"/>
      <c r="E91" s="13"/>
      <c r="F91" s="13"/>
      <c r="G91" s="13"/>
      <c r="H91" s="13"/>
      <c r="I91" s="13"/>
      <c r="J91" s="13"/>
    </row>
    <row r="92" spans="1:10" x14ac:dyDescent="0.25">
      <c r="A92" s="16"/>
      <c r="B92" s="23"/>
      <c r="C92" s="16"/>
      <c r="D92" s="16"/>
      <c r="E92" s="16"/>
      <c r="F92" s="16"/>
      <c r="G92" s="16"/>
      <c r="H92" s="16"/>
      <c r="I92" s="13"/>
      <c r="J92" s="13"/>
    </row>
    <row r="93" spans="1:10" x14ac:dyDescent="0.25">
      <c r="A93" s="16"/>
      <c r="B93" s="23"/>
      <c r="C93" s="24"/>
      <c r="D93" s="24"/>
      <c r="E93" s="16"/>
      <c r="F93" s="16"/>
      <c r="G93" s="16"/>
      <c r="H93" s="16"/>
      <c r="I93" s="16"/>
      <c r="J93" s="13"/>
    </row>
    <row r="94" spans="1:10" x14ac:dyDescent="0.25">
      <c r="A94" s="16"/>
      <c r="B94" s="23"/>
      <c r="C94" s="16"/>
      <c r="D94" s="16"/>
      <c r="E94" s="16"/>
      <c r="F94" s="16"/>
      <c r="G94" s="16"/>
      <c r="H94" s="16"/>
      <c r="I94" s="16"/>
      <c r="J94" s="13"/>
    </row>
    <row r="95" spans="1:10" x14ac:dyDescent="0.25">
      <c r="A95" s="16"/>
      <c r="B95" s="23"/>
      <c r="C95" s="16"/>
      <c r="D95" s="16"/>
      <c r="E95" s="16"/>
      <c r="F95" s="16"/>
      <c r="G95" s="16"/>
      <c r="H95" s="16"/>
      <c r="I95" s="16"/>
      <c r="J95" s="13"/>
    </row>
    <row r="96" spans="1:10" x14ac:dyDescent="0.25">
      <c r="A96" s="19"/>
      <c r="B96" s="23"/>
      <c r="C96" s="19"/>
      <c r="D96" s="19"/>
      <c r="E96" s="19"/>
      <c r="F96" s="19"/>
      <c r="G96" s="19"/>
      <c r="H96" s="19"/>
      <c r="I96" s="19"/>
      <c r="J96" s="13"/>
    </row>
    <row r="97" spans="1:10" x14ac:dyDescent="0.25">
      <c r="A97" s="22"/>
      <c r="B97" s="23"/>
      <c r="C97" s="29"/>
      <c r="D97" s="29"/>
      <c r="E97" s="22"/>
      <c r="F97" s="22"/>
      <c r="G97" s="22"/>
      <c r="H97" s="22"/>
      <c r="I97" s="22"/>
      <c r="J97" s="13"/>
    </row>
    <row r="98" spans="1:10" x14ac:dyDescent="0.25">
      <c r="A98" s="16"/>
      <c r="B98" s="23"/>
      <c r="C98" s="16"/>
      <c r="D98" s="16"/>
      <c r="E98" s="16"/>
      <c r="F98" s="16"/>
      <c r="G98" s="16"/>
      <c r="H98" s="16"/>
      <c r="I98" s="16"/>
      <c r="J98" s="13"/>
    </row>
    <row r="99" spans="1:10" x14ac:dyDescent="0.25">
      <c r="A99" s="16"/>
      <c r="B99" s="23"/>
      <c r="C99" s="16"/>
      <c r="D99" s="16"/>
      <c r="E99" s="16"/>
      <c r="F99" s="16"/>
      <c r="G99" s="16"/>
      <c r="H99" s="16"/>
      <c r="I99" s="16"/>
      <c r="J99" s="13"/>
    </row>
    <row r="100" spans="1:10" x14ac:dyDescent="0.25">
      <c r="A100" s="16"/>
      <c r="B100" s="23"/>
      <c r="C100" s="16"/>
      <c r="D100" s="16"/>
      <c r="E100" s="16"/>
      <c r="F100" s="16"/>
      <c r="G100" s="16"/>
      <c r="H100" s="16"/>
      <c r="I100" s="16"/>
      <c r="J100" s="13"/>
    </row>
    <row r="101" spans="1:10" x14ac:dyDescent="0.25">
      <c r="A101" s="16"/>
      <c r="B101" s="23"/>
      <c r="C101" s="16"/>
      <c r="D101" s="16"/>
      <c r="E101" s="16"/>
      <c r="F101" s="16"/>
      <c r="G101" s="16"/>
      <c r="H101" s="16"/>
      <c r="I101" s="16"/>
      <c r="J101" s="13"/>
    </row>
    <row r="102" spans="1:10" x14ac:dyDescent="0.25">
      <c r="A102" s="16"/>
      <c r="B102" s="23"/>
      <c r="C102" s="26"/>
      <c r="D102" s="26"/>
      <c r="E102" s="16"/>
      <c r="F102" s="16"/>
      <c r="G102" s="16"/>
      <c r="H102" s="16"/>
      <c r="I102" s="16"/>
      <c r="J102" s="13"/>
    </row>
    <row r="103" spans="1:10" x14ac:dyDescent="0.25">
      <c r="A103" s="16"/>
      <c r="B103" s="23"/>
      <c r="C103" s="16"/>
      <c r="D103" s="16"/>
      <c r="E103" s="16"/>
      <c r="F103" s="16"/>
      <c r="G103" s="16"/>
      <c r="H103" s="16"/>
      <c r="I103" s="16"/>
      <c r="J103" s="13"/>
    </row>
    <row r="104" spans="1:10" x14ac:dyDescent="0.25">
      <c r="A104" s="13"/>
      <c r="B104" s="23"/>
      <c r="C104" s="13"/>
      <c r="D104" s="13"/>
      <c r="E104" s="13"/>
      <c r="F104" s="13"/>
      <c r="G104" s="13"/>
      <c r="H104" s="13"/>
      <c r="I104" s="13"/>
      <c r="J104" s="13"/>
    </row>
    <row r="105" spans="1:10" x14ac:dyDescent="0.25">
      <c r="A105" s="16"/>
      <c r="B105" s="23"/>
      <c r="C105" s="16"/>
      <c r="D105" s="16"/>
      <c r="E105" s="16"/>
      <c r="F105" s="16"/>
      <c r="G105" s="16"/>
      <c r="H105" s="16"/>
      <c r="I105" s="16"/>
      <c r="J105" s="13"/>
    </row>
    <row r="106" spans="1:10" x14ac:dyDescent="0.25">
      <c r="A106" s="16"/>
      <c r="B106" s="23"/>
      <c r="C106" s="16"/>
      <c r="D106" s="16"/>
      <c r="E106" s="16"/>
      <c r="F106" s="16"/>
      <c r="G106" s="16"/>
      <c r="H106" s="16"/>
      <c r="I106" s="16"/>
      <c r="J106" s="13"/>
    </row>
    <row r="107" spans="1:10" x14ac:dyDescent="0.25">
      <c r="A107" s="16"/>
      <c r="B107" s="23"/>
      <c r="C107" s="24"/>
      <c r="D107" s="24"/>
      <c r="E107" s="16"/>
      <c r="F107" s="16"/>
      <c r="G107" s="16"/>
      <c r="H107" s="16"/>
      <c r="I107" s="16"/>
      <c r="J107" s="13"/>
    </row>
    <row r="108" spans="1:10" x14ac:dyDescent="0.25">
      <c r="A108" s="13"/>
      <c r="B108" s="23"/>
      <c r="C108" s="25"/>
      <c r="D108" s="25"/>
      <c r="E108" s="13"/>
      <c r="F108" s="13"/>
      <c r="G108" s="13"/>
      <c r="H108" s="13"/>
      <c r="I108" s="13"/>
      <c r="J108" s="13"/>
    </row>
    <row r="109" spans="1:10" x14ac:dyDescent="0.25">
      <c r="A109" s="16"/>
      <c r="B109" s="23"/>
      <c r="C109" s="26"/>
      <c r="D109" s="26"/>
      <c r="E109" s="16"/>
      <c r="F109" s="16"/>
      <c r="G109" s="16"/>
      <c r="H109" s="16"/>
      <c r="I109" s="16"/>
      <c r="J109" s="13"/>
    </row>
    <row r="110" spans="1:10" x14ac:dyDescent="0.25">
      <c r="A110" s="12"/>
      <c r="B110" s="23"/>
      <c r="C110" s="21"/>
      <c r="D110" s="21"/>
      <c r="E110" s="12"/>
      <c r="F110" s="12"/>
      <c r="G110" s="12"/>
      <c r="H110" s="19"/>
      <c r="I110" s="12"/>
      <c r="J110" s="13"/>
    </row>
    <row r="111" spans="1:10" x14ac:dyDescent="0.25">
      <c r="A111" s="13"/>
      <c r="B111" s="23"/>
      <c r="C111" s="13"/>
      <c r="D111" s="13"/>
      <c r="E111" s="13"/>
      <c r="F111" s="13"/>
      <c r="G111" s="13"/>
      <c r="H111" s="13"/>
      <c r="I111" s="13"/>
      <c r="J111" s="13"/>
    </row>
    <row r="112" spans="1:10" x14ac:dyDescent="0.25">
      <c r="A112" s="13"/>
      <c r="B112" s="23"/>
      <c r="C112" s="13"/>
      <c r="D112" s="13"/>
      <c r="E112" s="13"/>
      <c r="F112" s="13"/>
      <c r="G112" s="13"/>
      <c r="H112" s="13"/>
      <c r="I112" s="13"/>
      <c r="J112" s="13"/>
    </row>
    <row r="113" spans="1:10" x14ac:dyDescent="0.25">
      <c r="A113" s="16"/>
      <c r="B113" s="23"/>
      <c r="C113" s="16"/>
      <c r="D113" s="16"/>
      <c r="E113" s="16"/>
      <c r="F113" s="16"/>
      <c r="G113" s="16"/>
      <c r="H113" s="16"/>
      <c r="I113" s="16"/>
      <c r="J113" s="13"/>
    </row>
    <row r="114" spans="1:10" x14ac:dyDescent="0.25">
      <c r="A114" s="10"/>
      <c r="B114" s="23"/>
      <c r="C114" s="23"/>
      <c r="D114" s="23"/>
      <c r="E114" s="13"/>
      <c r="F114" s="13"/>
      <c r="G114" s="13"/>
      <c r="H114" s="13"/>
      <c r="I114" s="13"/>
      <c r="J114" s="13"/>
    </row>
    <row r="115" spans="1:10" x14ac:dyDescent="0.25">
      <c r="A115" s="16"/>
      <c r="B115" s="23"/>
      <c r="C115" s="16"/>
      <c r="D115" s="16"/>
      <c r="E115" s="16"/>
      <c r="F115" s="16"/>
      <c r="G115" s="16"/>
      <c r="H115" s="16"/>
      <c r="I115" s="16"/>
      <c r="J115" s="13"/>
    </row>
    <row r="116" spans="1:10" x14ac:dyDescent="0.25">
      <c r="A116" s="19"/>
      <c r="B116" s="23"/>
      <c r="C116" s="27"/>
      <c r="D116" s="27"/>
      <c r="E116" s="19"/>
      <c r="F116" s="19"/>
      <c r="G116" s="16"/>
      <c r="H116" s="16"/>
      <c r="I116" s="19"/>
      <c r="J116" s="13"/>
    </row>
    <row r="117" spans="1:10" x14ac:dyDescent="0.25">
      <c r="A117" s="19"/>
      <c r="B117" s="23"/>
      <c r="C117" s="19"/>
      <c r="D117" s="19"/>
      <c r="E117" s="19"/>
      <c r="F117" s="19"/>
      <c r="G117" s="19"/>
      <c r="H117" s="19"/>
      <c r="I117" s="19"/>
      <c r="J117" s="13"/>
    </row>
    <row r="118" spans="1:10" x14ac:dyDescent="0.25">
      <c r="A118" s="19"/>
      <c r="B118" s="23"/>
      <c r="C118" s="19"/>
      <c r="D118" s="19"/>
      <c r="E118" s="19"/>
      <c r="F118" s="19"/>
      <c r="G118" s="19"/>
      <c r="H118" s="19"/>
      <c r="I118" s="19"/>
      <c r="J118" s="13"/>
    </row>
    <row r="119" spans="1:10" x14ac:dyDescent="0.25">
      <c r="A119" s="19"/>
      <c r="B119" s="23"/>
      <c r="C119" s="19"/>
      <c r="D119" s="19"/>
      <c r="E119" s="19"/>
      <c r="F119" s="19"/>
      <c r="G119" s="19"/>
      <c r="H119" s="19"/>
      <c r="I119" s="19"/>
      <c r="J119" s="13"/>
    </row>
    <row r="120" spans="1:10" x14ac:dyDescent="0.25">
      <c r="A120" s="13"/>
      <c r="B120" s="23"/>
      <c r="C120" s="13"/>
      <c r="D120" s="13"/>
      <c r="E120" s="13"/>
      <c r="F120" s="13"/>
      <c r="G120" s="13"/>
      <c r="H120" s="13"/>
      <c r="I120" s="13"/>
      <c r="J120" s="13"/>
    </row>
    <row r="121" spans="1:10" x14ac:dyDescent="0.25">
      <c r="A121" s="12"/>
      <c r="B121" s="23"/>
      <c r="C121" s="35"/>
      <c r="D121" s="35"/>
      <c r="E121" s="12"/>
      <c r="F121" s="12"/>
      <c r="G121" s="12"/>
      <c r="H121" s="12"/>
      <c r="I121" s="12"/>
      <c r="J121" s="13"/>
    </row>
    <row r="122" spans="1:10" x14ac:dyDescent="0.25">
      <c r="A122" s="16"/>
      <c r="B122" s="23"/>
      <c r="C122" s="16"/>
      <c r="D122" s="16"/>
      <c r="E122" s="16"/>
      <c r="F122" s="16"/>
      <c r="G122" s="16"/>
      <c r="H122" s="16"/>
      <c r="I122" s="13"/>
      <c r="J122" s="13"/>
    </row>
    <row r="123" spans="1:10" x14ac:dyDescent="0.25">
      <c r="A123" s="13"/>
      <c r="B123" s="23"/>
      <c r="C123" s="13"/>
      <c r="D123" s="13"/>
      <c r="E123" s="13"/>
      <c r="F123" s="13"/>
      <c r="G123" s="13"/>
      <c r="H123" s="13"/>
      <c r="I123" s="13"/>
      <c r="J123" s="13"/>
    </row>
    <row r="124" spans="1:10" x14ac:dyDescent="0.25">
      <c r="A124" s="16"/>
      <c r="B124" s="23"/>
      <c r="C124" s="16"/>
      <c r="D124" s="16"/>
      <c r="E124" s="16"/>
      <c r="F124" s="16"/>
      <c r="G124" s="16"/>
      <c r="H124" s="16"/>
      <c r="I124" s="16"/>
      <c r="J124" s="13"/>
    </row>
    <row r="125" spans="1:10" x14ac:dyDescent="0.25">
      <c r="A125" s="16"/>
      <c r="B125" s="23"/>
      <c r="C125" s="16"/>
      <c r="D125" s="16"/>
      <c r="E125" s="16"/>
      <c r="F125" s="16"/>
      <c r="G125" s="16"/>
      <c r="H125" s="16"/>
      <c r="I125" s="16"/>
      <c r="J125" s="13"/>
    </row>
    <row r="126" spans="1:10" x14ac:dyDescent="0.25">
      <c r="A126" s="16"/>
      <c r="B126" s="23"/>
      <c r="C126" s="24"/>
      <c r="D126" s="24"/>
      <c r="E126" s="16"/>
      <c r="F126" s="16"/>
      <c r="G126" s="16"/>
      <c r="H126" s="16"/>
      <c r="I126" s="16"/>
      <c r="J126" s="13"/>
    </row>
    <row r="127" spans="1:10" x14ac:dyDescent="0.25">
      <c r="A127" s="13"/>
      <c r="B127" s="23">
        <f>SUM(Таблица911[[#This Row],[Средний балл аттестата]],Таблица911[[#This Row],[Результат вступительного испытания]])</f>
        <v>0</v>
      </c>
      <c r="C127" s="25"/>
      <c r="D127" s="25"/>
      <c r="E127" s="13"/>
      <c r="F127" s="13"/>
      <c r="G127" s="13"/>
      <c r="H127" s="13"/>
      <c r="I127" s="13"/>
      <c r="J127" s="13"/>
    </row>
    <row r="128" spans="1:10" x14ac:dyDescent="0.25">
      <c r="A128" s="16"/>
      <c r="B128" s="23">
        <f>SUM(Таблица911[[#This Row],[Средний балл аттестата]],Таблица911[[#This Row],[Результат вступительного испытания]])</f>
        <v>0</v>
      </c>
      <c r="C128" s="24"/>
      <c r="D128" s="24"/>
      <c r="E128" s="16"/>
      <c r="F128" s="16"/>
      <c r="G128" s="16"/>
      <c r="H128" s="16"/>
      <c r="I128" s="16"/>
      <c r="J128" s="13"/>
    </row>
    <row r="129" spans="1:10" x14ac:dyDescent="0.25">
      <c r="A129" s="16"/>
      <c r="B129" s="23">
        <f>SUM(Таблица911[[#This Row],[Средний балл аттестата]],Таблица911[[#This Row],[Результат вступительного испытания]])</f>
        <v>0</v>
      </c>
      <c r="C129" s="16"/>
      <c r="D129" s="16"/>
      <c r="E129" s="16"/>
      <c r="F129" s="16"/>
      <c r="G129" s="16"/>
      <c r="H129" s="16"/>
      <c r="I129" s="16"/>
      <c r="J129" s="13"/>
    </row>
    <row r="130" spans="1:10" x14ac:dyDescent="0.25">
      <c r="A130" s="16"/>
      <c r="B130" s="23">
        <f>SUM(Таблица911[[#This Row],[Средний балл аттестата]],Таблица911[[#This Row],[Результат вступительного испытания]])</f>
        <v>0</v>
      </c>
      <c r="C130" s="27"/>
      <c r="D130" s="27"/>
      <c r="E130" s="16"/>
      <c r="F130" s="16"/>
      <c r="G130" s="19"/>
      <c r="H130" s="19"/>
      <c r="I130" s="16"/>
      <c r="J130" s="13"/>
    </row>
    <row r="131" spans="1:10" x14ac:dyDescent="0.25">
      <c r="A131" s="13"/>
      <c r="B131" s="23">
        <f>SUM(Таблица911[[#This Row],[Средний балл аттестата]],Таблица911[[#This Row],[Результат вступительного испытания]])</f>
        <v>0</v>
      </c>
      <c r="C131" s="13"/>
      <c r="D131" s="13"/>
      <c r="E131" s="13"/>
      <c r="F131" s="13"/>
      <c r="G131" s="13"/>
      <c r="H131" s="13"/>
      <c r="I131" s="13"/>
      <c r="J131" s="13"/>
    </row>
    <row r="132" spans="1:10" x14ac:dyDescent="0.25">
      <c r="A132" s="13"/>
      <c r="B132" s="23">
        <f>SUM(Таблица911[[#This Row],[Средний балл аттестата]],Таблица911[[#This Row],[Результат вступительного испытания]])</f>
        <v>0</v>
      </c>
      <c r="C132" s="25"/>
      <c r="D132" s="25"/>
      <c r="E132" s="13"/>
      <c r="F132" s="13"/>
      <c r="G132" s="13"/>
      <c r="H132" s="13"/>
      <c r="I132" s="13"/>
      <c r="J132" s="13"/>
    </row>
    <row r="133" spans="1:10" x14ac:dyDescent="0.25">
      <c r="A133" s="13"/>
      <c r="B133" s="23">
        <f>SUM(Таблица911[[#This Row],[Средний балл аттестата]],Таблица911[[#This Row],[Результат вступительного испытания]])</f>
        <v>0</v>
      </c>
      <c r="C133" s="25"/>
      <c r="D133" s="25"/>
      <c r="E133" s="13"/>
      <c r="F133" s="13"/>
      <c r="G133" s="13"/>
      <c r="H133" s="13"/>
      <c r="I133" s="13"/>
      <c r="J133" s="13"/>
    </row>
  </sheetData>
  <mergeCells count="1">
    <mergeCell ref="A1:K1"/>
  </mergeCells>
  <pageMargins left="0" right="0" top="0" bottom="0" header="0" footer="0"/>
  <pageSetup paperSize="9" scale="85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45"/>
  <sheetViews>
    <sheetView view="pageBreakPreview" zoomScale="90" zoomScaleNormal="70" zoomScaleSheetLayoutView="90" workbookViewId="0">
      <pane ySplit="1" topLeftCell="A2" activePane="bottomLeft" state="frozen"/>
      <selection pane="bottomLeft" activeCell="E3" sqref="E3"/>
    </sheetView>
  </sheetViews>
  <sheetFormatPr defaultRowHeight="15" x14ac:dyDescent="0.25"/>
  <cols>
    <col min="1" max="1" width="17" customWidth="1"/>
    <col min="2" max="2" width="15.140625" customWidth="1"/>
    <col min="3" max="3" width="14" customWidth="1"/>
    <col min="4" max="4" width="17.85546875" customWidth="1"/>
    <col min="5" max="5" width="12.42578125" customWidth="1"/>
    <col min="6" max="7" width="11.7109375" customWidth="1"/>
    <col min="8" max="8" width="18" customWidth="1"/>
    <col min="9" max="9" width="16" customWidth="1"/>
    <col min="10" max="10" width="18.5703125" customWidth="1"/>
    <col min="11" max="11" width="20.42578125" customWidth="1"/>
    <col min="12" max="12" width="14.7109375" customWidth="1"/>
    <col min="13" max="13" width="13.7109375" customWidth="1"/>
    <col min="14" max="14" width="9.42578125" customWidth="1"/>
  </cols>
  <sheetData>
    <row r="1" spans="1:15" ht="78" customHeight="1" x14ac:dyDescent="0.85">
      <c r="A1" s="522" t="s">
        <v>34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</row>
    <row r="2" spans="1:15" ht="110.25" x14ac:dyDescent="0.25">
      <c r="A2" s="44" t="s">
        <v>36</v>
      </c>
      <c r="B2" s="76" t="s">
        <v>12</v>
      </c>
      <c r="C2" s="76" t="s">
        <v>221</v>
      </c>
      <c r="D2" s="44" t="s">
        <v>22</v>
      </c>
      <c r="E2" s="44" t="s">
        <v>23</v>
      </c>
      <c r="F2" s="46" t="s">
        <v>2</v>
      </c>
      <c r="G2" s="44" t="s">
        <v>24</v>
      </c>
      <c r="H2" s="58" t="s">
        <v>37</v>
      </c>
      <c r="I2" s="44" t="s">
        <v>15</v>
      </c>
      <c r="J2" s="38" t="s">
        <v>1</v>
      </c>
      <c r="K2" s="38" t="s">
        <v>10</v>
      </c>
      <c r="L2" s="38" t="s">
        <v>11</v>
      </c>
      <c r="M2" s="38" t="s">
        <v>21</v>
      </c>
      <c r="N2" s="38" t="s">
        <v>31</v>
      </c>
      <c r="O2" s="38" t="s">
        <v>20</v>
      </c>
    </row>
    <row r="3" spans="1:15" s="7" customFormat="1" ht="93.75" x14ac:dyDescent="0.25">
      <c r="A3" s="95">
        <f>ROW()-2</f>
        <v>1</v>
      </c>
      <c r="B3" s="95" t="s">
        <v>514</v>
      </c>
      <c r="C3" s="95" t="s">
        <v>223</v>
      </c>
      <c r="D3" s="94" t="s">
        <v>134</v>
      </c>
      <c r="E3" s="108">
        <f>SUM(Таблица9[[#This Row],[Средний балл аттестата]:[Балл первоочередной]])</f>
        <v>4.63</v>
      </c>
      <c r="F3" s="97">
        <v>4.63</v>
      </c>
      <c r="G3" s="97"/>
      <c r="H3" s="97"/>
      <c r="I3" s="94" t="s">
        <v>477</v>
      </c>
      <c r="J3" s="94" t="s">
        <v>5</v>
      </c>
      <c r="K3" s="94" t="s">
        <v>1071</v>
      </c>
      <c r="L3" s="94" t="s">
        <v>516</v>
      </c>
      <c r="M3" s="94" t="s">
        <v>42</v>
      </c>
      <c r="N3" s="94"/>
      <c r="O3" s="105" t="s">
        <v>42</v>
      </c>
    </row>
    <row r="4" spans="1:15" s="7" customFormat="1" ht="75" x14ac:dyDescent="0.25">
      <c r="A4" s="95">
        <f>ROW()-2</f>
        <v>2</v>
      </c>
      <c r="B4" s="94" t="s">
        <v>346</v>
      </c>
      <c r="C4" s="94" t="s">
        <v>224</v>
      </c>
      <c r="D4" s="94" t="s">
        <v>134</v>
      </c>
      <c r="E4" s="108">
        <f>SUM(Таблица9[[#This Row],[Средний балл аттестата]:[Балл первоочередной]])</f>
        <v>4.5599999999999996</v>
      </c>
      <c r="F4" s="97">
        <v>4.5599999999999996</v>
      </c>
      <c r="G4" s="94"/>
      <c r="H4" s="94"/>
      <c r="I4" s="94" t="s">
        <v>476</v>
      </c>
      <c r="J4" s="94" t="s">
        <v>17</v>
      </c>
      <c r="K4" s="94" t="s">
        <v>1071</v>
      </c>
      <c r="L4" s="94"/>
      <c r="M4" s="94" t="s">
        <v>42</v>
      </c>
      <c r="N4" s="94" t="s">
        <v>42</v>
      </c>
      <c r="O4" s="105" t="s">
        <v>42</v>
      </c>
    </row>
    <row r="5" spans="1:15" s="7" customFormat="1" ht="75" x14ac:dyDescent="0.25">
      <c r="A5" s="95">
        <f>ROW()-2</f>
        <v>3</v>
      </c>
      <c r="B5" s="94" t="s">
        <v>623</v>
      </c>
      <c r="C5" s="94" t="s">
        <v>224</v>
      </c>
      <c r="D5" s="94" t="s">
        <v>134</v>
      </c>
      <c r="E5" s="108">
        <f>SUM(Таблица9[[#This Row],[Средний балл аттестата]:[Балл первоочередной]])</f>
        <v>4.53</v>
      </c>
      <c r="F5" s="97">
        <v>4.53</v>
      </c>
      <c r="G5" s="94"/>
      <c r="H5" s="94"/>
      <c r="I5" s="95" t="s">
        <v>476</v>
      </c>
      <c r="J5" s="94" t="s">
        <v>17</v>
      </c>
      <c r="K5" s="94" t="s">
        <v>1071</v>
      </c>
      <c r="L5" s="94"/>
      <c r="M5" s="94" t="s">
        <v>42</v>
      </c>
      <c r="N5" s="94" t="s">
        <v>42</v>
      </c>
      <c r="O5" s="105" t="s">
        <v>42</v>
      </c>
    </row>
    <row r="6" spans="1:15" s="7" customFormat="1" ht="75" x14ac:dyDescent="0.25">
      <c r="A6" s="95">
        <f xml:space="preserve"> ROW()-2</f>
        <v>4</v>
      </c>
      <c r="B6" s="90" t="s">
        <v>436</v>
      </c>
      <c r="C6" s="95" t="s">
        <v>222</v>
      </c>
      <c r="D6" s="90" t="s">
        <v>134</v>
      </c>
      <c r="E6" s="108">
        <f>SUM(Таблица9[[#This Row],[Средний балл аттестата]:[Балл первоочередной]])</f>
        <v>4.47</v>
      </c>
      <c r="F6" s="89">
        <v>4.47</v>
      </c>
      <c r="G6" s="87"/>
      <c r="H6" s="87"/>
      <c r="I6" s="94" t="s">
        <v>476</v>
      </c>
      <c r="J6" s="87" t="s">
        <v>1071</v>
      </c>
      <c r="K6" s="87" t="s">
        <v>17</v>
      </c>
      <c r="L6" s="87"/>
      <c r="M6" s="87" t="s">
        <v>42</v>
      </c>
      <c r="N6" s="87" t="s">
        <v>42</v>
      </c>
      <c r="O6" s="109" t="s">
        <v>42</v>
      </c>
    </row>
    <row r="7" spans="1:15" s="7" customFormat="1" ht="75" x14ac:dyDescent="0.25">
      <c r="A7" s="95">
        <f>ROW()-2</f>
        <v>5</v>
      </c>
      <c r="B7" s="95" t="s">
        <v>785</v>
      </c>
      <c r="C7" s="95" t="s">
        <v>222</v>
      </c>
      <c r="D7" s="94" t="s">
        <v>134</v>
      </c>
      <c r="E7" s="108">
        <f>SUM(Таблица9[[#This Row],[Средний балл аттестата]:[Балл первоочередной]])</f>
        <v>4.4000000000000004</v>
      </c>
      <c r="F7" s="97">
        <v>4.4000000000000004</v>
      </c>
      <c r="G7" s="94"/>
      <c r="H7" s="94"/>
      <c r="I7" s="94" t="s">
        <v>476</v>
      </c>
      <c r="J7" s="94" t="s">
        <v>1071</v>
      </c>
      <c r="K7" s="94"/>
      <c r="L7" s="94"/>
      <c r="M7" s="94" t="s">
        <v>42</v>
      </c>
      <c r="N7" s="94" t="s">
        <v>42</v>
      </c>
      <c r="O7" s="94" t="s">
        <v>42</v>
      </c>
    </row>
    <row r="8" spans="1:15" s="7" customFormat="1" ht="75" x14ac:dyDescent="0.25">
      <c r="A8" s="95">
        <f xml:space="preserve"> ROW()-2</f>
        <v>6</v>
      </c>
      <c r="B8" s="90" t="s">
        <v>69</v>
      </c>
      <c r="C8" s="95" t="s">
        <v>222</v>
      </c>
      <c r="D8" s="87" t="s">
        <v>134</v>
      </c>
      <c r="E8" s="108">
        <f>SUM(Таблица9[[#This Row],[Средний балл аттестата]:[Балл первоочередной]])</f>
        <v>4.3899999999999997</v>
      </c>
      <c r="F8" s="89">
        <v>4.3899999999999997</v>
      </c>
      <c r="G8" s="87"/>
      <c r="H8" s="87"/>
      <c r="I8" s="94" t="s">
        <v>476</v>
      </c>
      <c r="J8" s="87" t="s">
        <v>1071</v>
      </c>
      <c r="K8" s="87"/>
      <c r="L8" s="87"/>
      <c r="M8" s="87" t="s">
        <v>42</v>
      </c>
      <c r="N8" s="87" t="s">
        <v>42</v>
      </c>
      <c r="O8" s="109" t="s">
        <v>44</v>
      </c>
    </row>
    <row r="9" spans="1:15" s="7" customFormat="1" ht="75" x14ac:dyDescent="0.25">
      <c r="A9" s="104">
        <f>ROW()-2</f>
        <v>7</v>
      </c>
      <c r="B9" s="90" t="s">
        <v>50</v>
      </c>
      <c r="C9" s="95" t="s">
        <v>222</v>
      </c>
      <c r="D9" s="90" t="s">
        <v>134</v>
      </c>
      <c r="E9" s="108">
        <f>SUM(Таблица9[[#This Row],[Средний балл аттестата]:[Балл первоочередной]])</f>
        <v>4.38</v>
      </c>
      <c r="F9" s="89">
        <v>4.38</v>
      </c>
      <c r="G9" s="87"/>
      <c r="H9" s="87"/>
      <c r="I9" s="94" t="s">
        <v>476</v>
      </c>
      <c r="J9" s="87" t="s">
        <v>1071</v>
      </c>
      <c r="K9" s="87" t="s">
        <v>52</v>
      </c>
      <c r="L9" s="87" t="s">
        <v>115</v>
      </c>
      <c r="M9" s="87" t="s">
        <v>42</v>
      </c>
      <c r="N9" s="87" t="s">
        <v>42</v>
      </c>
      <c r="O9" s="109" t="s">
        <v>42</v>
      </c>
    </row>
    <row r="10" spans="1:15" s="7" customFormat="1" ht="75" x14ac:dyDescent="0.3">
      <c r="A10" s="95">
        <f xml:space="preserve"> ROW()-2</f>
        <v>8</v>
      </c>
      <c r="B10" s="95" t="s">
        <v>315</v>
      </c>
      <c r="C10" s="95" t="s">
        <v>222</v>
      </c>
      <c r="D10" s="94" t="s">
        <v>134</v>
      </c>
      <c r="E10" s="108">
        <f>SUM(Таблица9[[#This Row],[Средний балл аттестата]:[Балл первоочередной]])</f>
        <v>4.33</v>
      </c>
      <c r="F10" s="97">
        <v>4.33</v>
      </c>
      <c r="G10" s="94"/>
      <c r="H10" s="94"/>
      <c r="I10" s="87" t="s">
        <v>476</v>
      </c>
      <c r="J10" s="87" t="s">
        <v>1071</v>
      </c>
      <c r="K10" s="87" t="s">
        <v>210</v>
      </c>
      <c r="L10" s="87" t="s">
        <v>33</v>
      </c>
      <c r="M10" s="94" t="s">
        <v>42</v>
      </c>
      <c r="N10" s="94" t="s">
        <v>42</v>
      </c>
      <c r="O10" s="146" t="s">
        <v>44</v>
      </c>
    </row>
    <row r="11" spans="1:15" s="7" customFormat="1" ht="75" x14ac:dyDescent="0.25">
      <c r="A11" s="95">
        <f>ROW()-2</f>
        <v>9</v>
      </c>
      <c r="B11" s="94" t="s">
        <v>461</v>
      </c>
      <c r="C11" s="94" t="s">
        <v>224</v>
      </c>
      <c r="D11" s="94" t="s">
        <v>134</v>
      </c>
      <c r="E11" s="108">
        <f>SUM(Таблица9[[#This Row],[Средний балл аттестата]:[Балл первоочередной]])</f>
        <v>4.32</v>
      </c>
      <c r="F11" s="97">
        <v>4.32</v>
      </c>
      <c r="G11" s="94"/>
      <c r="H11" s="94"/>
      <c r="I11" s="94" t="s">
        <v>476</v>
      </c>
      <c r="J11" s="94" t="s">
        <v>17</v>
      </c>
      <c r="K11" s="94" t="s">
        <v>110</v>
      </c>
      <c r="L11" s="94" t="s">
        <v>1071</v>
      </c>
      <c r="M11" s="94" t="s">
        <v>42</v>
      </c>
      <c r="N11" s="94" t="s">
        <v>42</v>
      </c>
      <c r="O11" s="105" t="s">
        <v>42</v>
      </c>
    </row>
    <row r="12" spans="1:15" s="7" customFormat="1" ht="75" x14ac:dyDescent="0.25">
      <c r="A12" s="104">
        <f xml:space="preserve"> ROW()-2</f>
        <v>10</v>
      </c>
      <c r="B12" s="90" t="s">
        <v>438</v>
      </c>
      <c r="C12" s="95" t="s">
        <v>222</v>
      </c>
      <c r="D12" s="87" t="s">
        <v>134</v>
      </c>
      <c r="E12" s="108">
        <f>SUM(Таблица9[[#This Row],[Средний балл аттестата]:[Балл первоочередной]])</f>
        <v>4.3</v>
      </c>
      <c r="F12" s="89">
        <v>4.3</v>
      </c>
      <c r="G12" s="87"/>
      <c r="H12" s="87"/>
      <c r="I12" s="94" t="s">
        <v>476</v>
      </c>
      <c r="J12" s="87" t="s">
        <v>1071</v>
      </c>
      <c r="K12" s="87"/>
      <c r="L12" s="87"/>
      <c r="M12" s="87" t="s">
        <v>42</v>
      </c>
      <c r="N12" s="87" t="s">
        <v>202</v>
      </c>
      <c r="O12" s="109" t="s">
        <v>42</v>
      </c>
    </row>
    <row r="13" spans="1:15" s="7" customFormat="1" ht="75" x14ac:dyDescent="0.25">
      <c r="A13" s="95">
        <f>ROW()-2</f>
        <v>11</v>
      </c>
      <c r="B13" s="94" t="s">
        <v>692</v>
      </c>
      <c r="C13" s="94" t="s">
        <v>222</v>
      </c>
      <c r="D13" s="94" t="s">
        <v>134</v>
      </c>
      <c r="E13" s="108">
        <f>SUM(Таблица9[[#This Row],[Средний балл аттестата]:[Балл первоочередной]])</f>
        <v>4.3</v>
      </c>
      <c r="F13" s="97">
        <v>4.3</v>
      </c>
      <c r="G13" s="94"/>
      <c r="H13" s="94"/>
      <c r="I13" s="94" t="s">
        <v>476</v>
      </c>
      <c r="J13" s="94" t="s">
        <v>1071</v>
      </c>
      <c r="K13" s="94" t="s">
        <v>17</v>
      </c>
      <c r="L13" s="94" t="s">
        <v>110</v>
      </c>
      <c r="M13" s="94" t="s">
        <v>42</v>
      </c>
      <c r="N13" s="94" t="s">
        <v>42</v>
      </c>
      <c r="O13" s="94" t="s">
        <v>44</v>
      </c>
    </row>
    <row r="14" spans="1:15" s="7" customFormat="1" ht="75" x14ac:dyDescent="0.25">
      <c r="A14" s="104">
        <f xml:space="preserve"> ROW()-2</f>
        <v>12</v>
      </c>
      <c r="B14" s="94" t="s">
        <v>114</v>
      </c>
      <c r="C14" s="95" t="s">
        <v>222</v>
      </c>
      <c r="D14" s="94" t="s">
        <v>134</v>
      </c>
      <c r="E14" s="108">
        <f>SUM(Таблица9[[#This Row],[Средний балл аттестата]:[Балл первоочередной]])</f>
        <v>4.29</v>
      </c>
      <c r="F14" s="97">
        <v>4.29</v>
      </c>
      <c r="G14" s="94"/>
      <c r="H14" s="94"/>
      <c r="I14" s="94" t="s">
        <v>476</v>
      </c>
      <c r="J14" s="94" t="s">
        <v>1071</v>
      </c>
      <c r="K14" s="94" t="s">
        <v>115</v>
      </c>
      <c r="L14" s="94"/>
      <c r="M14" s="94" t="s">
        <v>42</v>
      </c>
      <c r="N14" s="94" t="s">
        <v>42</v>
      </c>
      <c r="O14" s="94" t="s">
        <v>42</v>
      </c>
    </row>
    <row r="15" spans="1:15" s="7" customFormat="1" ht="75" x14ac:dyDescent="0.3">
      <c r="A15" s="95">
        <f xml:space="preserve"> ROW()-2</f>
        <v>13</v>
      </c>
      <c r="B15" s="94" t="s">
        <v>216</v>
      </c>
      <c r="C15" s="95" t="s">
        <v>222</v>
      </c>
      <c r="D15" s="94" t="s">
        <v>134</v>
      </c>
      <c r="E15" s="108">
        <f>SUM(Таблица9[[#This Row],[Средний балл аттестата]:[Балл первоочередной]])</f>
        <v>4.28</v>
      </c>
      <c r="F15" s="94">
        <v>4.28</v>
      </c>
      <c r="G15" s="150"/>
      <c r="H15" s="214"/>
      <c r="I15" s="94" t="s">
        <v>476</v>
      </c>
      <c r="J15" s="94" t="s">
        <v>110</v>
      </c>
      <c r="K15" s="94" t="s">
        <v>1071</v>
      </c>
      <c r="L15" s="146"/>
      <c r="M15" s="146" t="s">
        <v>42</v>
      </c>
      <c r="N15" s="94" t="s">
        <v>42</v>
      </c>
      <c r="O15" s="94" t="s">
        <v>42</v>
      </c>
    </row>
    <row r="16" spans="1:15" s="7" customFormat="1" ht="75" x14ac:dyDescent="0.25">
      <c r="A16" s="95">
        <f xml:space="preserve"> ROW()-2</f>
        <v>14</v>
      </c>
      <c r="B16" s="94" t="s">
        <v>171</v>
      </c>
      <c r="C16" s="95" t="s">
        <v>222</v>
      </c>
      <c r="D16" s="94" t="s">
        <v>134</v>
      </c>
      <c r="E16" s="108">
        <f>SUM(Таблица9[[#This Row],[Средний балл аттестата]:[Балл первоочередной]])</f>
        <v>4.24</v>
      </c>
      <c r="F16" s="97">
        <v>4.24</v>
      </c>
      <c r="G16" s="94"/>
      <c r="H16" s="94"/>
      <c r="I16" s="94" t="s">
        <v>476</v>
      </c>
      <c r="J16" s="94" t="s">
        <v>1071</v>
      </c>
      <c r="K16" s="94" t="s">
        <v>17</v>
      </c>
      <c r="L16" s="94"/>
      <c r="M16" s="94" t="s">
        <v>42</v>
      </c>
      <c r="N16" s="94" t="s">
        <v>42</v>
      </c>
      <c r="O16" s="94" t="s">
        <v>42</v>
      </c>
    </row>
    <row r="17" spans="1:17" s="7" customFormat="1" ht="75" x14ac:dyDescent="0.25">
      <c r="A17" s="104">
        <f>ROW()-2</f>
        <v>15</v>
      </c>
      <c r="B17" s="89" t="s">
        <v>830</v>
      </c>
      <c r="C17" s="89" t="s">
        <v>222</v>
      </c>
      <c r="D17" s="87" t="s">
        <v>134</v>
      </c>
      <c r="E17" s="108">
        <f>SUM(Таблица9[[#This Row],[Средний балл аттестата]:[Балл первоочередной]])</f>
        <v>4.22</v>
      </c>
      <c r="F17" s="87">
        <v>4.22</v>
      </c>
      <c r="G17" s="89"/>
      <c r="H17" s="89"/>
      <c r="I17" s="94" t="s">
        <v>476</v>
      </c>
      <c r="J17" s="87" t="s">
        <v>17</v>
      </c>
      <c r="K17" s="87" t="s">
        <v>1071</v>
      </c>
      <c r="L17" s="87"/>
      <c r="M17" s="87" t="s">
        <v>42</v>
      </c>
      <c r="N17" s="87" t="s">
        <v>42</v>
      </c>
      <c r="O17" s="109" t="s">
        <v>44</v>
      </c>
    </row>
    <row r="18" spans="1:17" s="7" customFormat="1" ht="75" x14ac:dyDescent="0.25">
      <c r="A18" s="95">
        <f xml:space="preserve"> ROW()-2</f>
        <v>16</v>
      </c>
      <c r="B18" s="94" t="s">
        <v>209</v>
      </c>
      <c r="C18" s="95" t="s">
        <v>222</v>
      </c>
      <c r="D18" s="94" t="s">
        <v>134</v>
      </c>
      <c r="E18" s="108">
        <f>SUM(Таблица9[[#This Row],[Средний балл аттестата]:[Балл первоочередной]])</f>
        <v>4.21</v>
      </c>
      <c r="F18" s="97">
        <v>4.21</v>
      </c>
      <c r="G18" s="94"/>
      <c r="H18" s="94"/>
      <c r="I18" s="94" t="s">
        <v>476</v>
      </c>
      <c r="J18" s="94" t="s">
        <v>1071</v>
      </c>
      <c r="K18" s="94" t="s">
        <v>210</v>
      </c>
      <c r="L18" s="94"/>
      <c r="M18" s="94" t="s">
        <v>42</v>
      </c>
      <c r="N18" s="94" t="s">
        <v>42</v>
      </c>
      <c r="O18" s="94" t="s">
        <v>42</v>
      </c>
    </row>
    <row r="19" spans="1:17" s="7" customFormat="1" ht="75" x14ac:dyDescent="0.25">
      <c r="A19" s="95">
        <f xml:space="preserve"> ROW()-2</f>
        <v>17</v>
      </c>
      <c r="B19" s="95" t="s">
        <v>319</v>
      </c>
      <c r="C19" s="95" t="s">
        <v>222</v>
      </c>
      <c r="D19" s="94" t="s">
        <v>136</v>
      </c>
      <c r="E19" s="108">
        <f>SUM(Таблица9[[#This Row],[Средний балл аттестата]:[Балл первоочередной]])</f>
        <v>4.18</v>
      </c>
      <c r="F19" s="97">
        <v>4.18</v>
      </c>
      <c r="G19" s="94"/>
      <c r="H19" s="94"/>
      <c r="I19" s="94" t="s">
        <v>477</v>
      </c>
      <c r="J19" s="94" t="s">
        <v>1071</v>
      </c>
      <c r="K19" s="94" t="s">
        <v>17</v>
      </c>
      <c r="L19" s="94"/>
      <c r="M19" s="94" t="s">
        <v>42</v>
      </c>
      <c r="N19" s="94" t="s">
        <v>42</v>
      </c>
      <c r="O19" s="94" t="s">
        <v>42</v>
      </c>
    </row>
    <row r="20" spans="1:17" s="7" customFormat="1" ht="75" x14ac:dyDescent="0.25">
      <c r="A20" s="95">
        <f>ROW()-2</f>
        <v>18</v>
      </c>
      <c r="B20" s="95" t="s">
        <v>764</v>
      </c>
      <c r="C20" s="95" t="s">
        <v>222</v>
      </c>
      <c r="D20" s="94" t="s">
        <v>134</v>
      </c>
      <c r="E20" s="108">
        <f>SUM(Таблица9[[#This Row],[Средний балл аттестата]:[Балл первоочередной]])</f>
        <v>4.18</v>
      </c>
      <c r="F20" s="97">
        <v>4.18</v>
      </c>
      <c r="G20" s="94"/>
      <c r="H20" s="94"/>
      <c r="I20" s="94" t="s">
        <v>476</v>
      </c>
      <c r="J20" s="94" t="s">
        <v>6</v>
      </c>
      <c r="K20" s="94" t="s">
        <v>155</v>
      </c>
      <c r="L20" s="94" t="s">
        <v>1071</v>
      </c>
      <c r="M20" s="94" t="s">
        <v>42</v>
      </c>
      <c r="N20" s="94" t="s">
        <v>42</v>
      </c>
      <c r="O20" s="94" t="s">
        <v>42</v>
      </c>
    </row>
    <row r="21" spans="1:17" s="85" customFormat="1" ht="106.5" customHeight="1" x14ac:dyDescent="0.25">
      <c r="A21" s="86">
        <f xml:space="preserve"> ROW() - 2</f>
        <v>19</v>
      </c>
      <c r="B21" s="87" t="s">
        <v>738</v>
      </c>
      <c r="C21" s="87" t="s">
        <v>224</v>
      </c>
      <c r="D21" s="87" t="s">
        <v>134</v>
      </c>
      <c r="E21" s="108">
        <f>SUM(Таблица9[[#This Row],[Средний балл аттестата]:[Балл первоочередной]])</f>
        <v>4.12</v>
      </c>
      <c r="F21" s="89">
        <v>4.12</v>
      </c>
      <c r="G21" s="89"/>
      <c r="H21" s="89"/>
      <c r="I21" s="87" t="s">
        <v>476</v>
      </c>
      <c r="J21" s="87" t="s">
        <v>3</v>
      </c>
      <c r="K21" s="87" t="s">
        <v>110</v>
      </c>
      <c r="L21" s="87" t="s">
        <v>1071</v>
      </c>
      <c r="M21" s="87" t="s">
        <v>42</v>
      </c>
      <c r="N21" s="87" t="s">
        <v>42</v>
      </c>
      <c r="O21" s="109" t="s">
        <v>42</v>
      </c>
    </row>
    <row r="22" spans="1:17" s="7" customFormat="1" ht="75.75" customHeight="1" x14ac:dyDescent="0.25">
      <c r="A22" s="104">
        <f xml:space="preserve"> ROW()-2</f>
        <v>20</v>
      </c>
      <c r="B22" s="98" t="s">
        <v>70</v>
      </c>
      <c r="C22" s="98" t="s">
        <v>222</v>
      </c>
      <c r="D22" s="98" t="s">
        <v>134</v>
      </c>
      <c r="E22" s="108">
        <f>SUM(Таблица9[[#This Row],[Средний балл аттестата]:[Балл первоочередной]])</f>
        <v>4.1100000000000003</v>
      </c>
      <c r="F22" s="89">
        <v>4.1100000000000003</v>
      </c>
      <c r="G22" s="92"/>
      <c r="H22" s="92"/>
      <c r="I22" s="92" t="s">
        <v>476</v>
      </c>
      <c r="J22" s="92" t="s">
        <v>1071</v>
      </c>
      <c r="K22" s="92"/>
      <c r="L22" s="92"/>
      <c r="M22" s="92" t="s">
        <v>42</v>
      </c>
      <c r="N22" s="92" t="s">
        <v>42</v>
      </c>
      <c r="O22" s="134" t="s">
        <v>42</v>
      </c>
    </row>
    <row r="23" spans="1:17" s="7" customFormat="1" ht="75" x14ac:dyDescent="0.25">
      <c r="A23" s="104">
        <f>ROW()-2</f>
        <v>21</v>
      </c>
      <c r="B23" s="95" t="s">
        <v>878</v>
      </c>
      <c r="C23" s="95" t="s">
        <v>222</v>
      </c>
      <c r="D23" s="95" t="s">
        <v>134</v>
      </c>
      <c r="E23" s="108">
        <f>SUM(Таблица9[[#This Row],[Средний балл аттестата]:[Балл первоочередной]])</f>
        <v>4.1100000000000003</v>
      </c>
      <c r="F23" s="97">
        <v>4.1100000000000003</v>
      </c>
      <c r="G23" s="94"/>
      <c r="H23" s="94"/>
      <c r="I23" s="94" t="s">
        <v>476</v>
      </c>
      <c r="J23" s="92" t="s">
        <v>33</v>
      </c>
      <c r="K23" s="92" t="s">
        <v>1071</v>
      </c>
      <c r="L23" s="94"/>
      <c r="M23" s="94" t="s">
        <v>42</v>
      </c>
      <c r="N23" s="94" t="s">
        <v>42</v>
      </c>
      <c r="O23" s="94" t="s">
        <v>44</v>
      </c>
    </row>
    <row r="24" spans="1:17" s="30" customFormat="1" ht="75" x14ac:dyDescent="0.25">
      <c r="A24" s="104">
        <f xml:space="preserve"> ROW()-2</f>
        <v>22</v>
      </c>
      <c r="B24" s="106" t="s">
        <v>384</v>
      </c>
      <c r="C24" s="106" t="s">
        <v>222</v>
      </c>
      <c r="D24" s="105" t="s">
        <v>134</v>
      </c>
      <c r="E24" s="108">
        <f>SUM(Таблица9[[#This Row],[Средний балл аттестата]:[Балл первоочередной]])</f>
        <v>4.0599999999999996</v>
      </c>
      <c r="F24" s="108">
        <v>4.0599999999999996</v>
      </c>
      <c r="G24" s="105"/>
      <c r="H24" s="105"/>
      <c r="I24" s="105" t="s">
        <v>476</v>
      </c>
      <c r="J24" s="105" t="s">
        <v>1071</v>
      </c>
      <c r="K24" s="105" t="s">
        <v>17</v>
      </c>
      <c r="L24" s="105" t="s">
        <v>33</v>
      </c>
      <c r="M24" s="105" t="s">
        <v>42</v>
      </c>
      <c r="N24" s="105" t="s">
        <v>42</v>
      </c>
      <c r="O24" s="105" t="s">
        <v>44</v>
      </c>
    </row>
    <row r="25" spans="1:17" s="7" customFormat="1" ht="75" x14ac:dyDescent="0.25">
      <c r="A25" s="104">
        <f>ROW()-2</f>
        <v>23</v>
      </c>
      <c r="B25" s="90" t="s">
        <v>997</v>
      </c>
      <c r="C25" s="90" t="s">
        <v>222</v>
      </c>
      <c r="D25" s="87" t="s">
        <v>134</v>
      </c>
      <c r="E25" s="108">
        <f>SUM(Таблица9[[#This Row],[Средний балл аттестата]:[Балл первоочередной]])</f>
        <v>4.0599999999999996</v>
      </c>
      <c r="F25" s="89">
        <v>4.0599999999999996</v>
      </c>
      <c r="G25" s="89"/>
      <c r="H25" s="89"/>
      <c r="I25" s="87" t="s">
        <v>476</v>
      </c>
      <c r="J25" s="87" t="s">
        <v>1071</v>
      </c>
      <c r="K25" s="87"/>
      <c r="L25" s="87"/>
      <c r="M25" s="87" t="s">
        <v>42</v>
      </c>
      <c r="N25" s="87" t="s">
        <v>42</v>
      </c>
      <c r="O25" s="87" t="s">
        <v>42</v>
      </c>
    </row>
    <row r="26" spans="1:17" s="7" customFormat="1" ht="75" x14ac:dyDescent="0.25">
      <c r="A26" s="104">
        <f xml:space="preserve"> ROW()-2</f>
        <v>24</v>
      </c>
      <c r="B26" s="98" t="s">
        <v>95</v>
      </c>
      <c r="C26" s="138" t="s">
        <v>222</v>
      </c>
      <c r="D26" s="87" t="s">
        <v>134</v>
      </c>
      <c r="E26" s="108">
        <f>SUM(Таблица9[[#This Row],[Средний балл аттестата]:[Балл первоочередной]])</f>
        <v>4.05</v>
      </c>
      <c r="F26" s="89">
        <v>4.05</v>
      </c>
      <c r="G26" s="87"/>
      <c r="H26" s="87"/>
      <c r="I26" s="87" t="s">
        <v>476</v>
      </c>
      <c r="J26" s="87" t="s">
        <v>1071</v>
      </c>
      <c r="K26" s="87"/>
      <c r="L26" s="87"/>
      <c r="M26" s="87" t="s">
        <v>42</v>
      </c>
      <c r="N26" s="87" t="s">
        <v>42</v>
      </c>
      <c r="O26" s="87" t="s">
        <v>42</v>
      </c>
    </row>
    <row r="27" spans="1:17" s="85" customFormat="1" ht="75" x14ac:dyDescent="0.25">
      <c r="A27" s="104">
        <f>ROW()-2</f>
        <v>25</v>
      </c>
      <c r="B27" s="87" t="s">
        <v>1002</v>
      </c>
      <c r="C27" s="87" t="s">
        <v>222</v>
      </c>
      <c r="D27" s="87" t="s">
        <v>134</v>
      </c>
      <c r="E27" s="108">
        <f>SUM(Таблица9[[#This Row],[Средний балл аттестата]:[Балл первоочередной]])</f>
        <v>4.05</v>
      </c>
      <c r="F27" s="89">
        <v>4.05</v>
      </c>
      <c r="G27" s="87"/>
      <c r="H27" s="87"/>
      <c r="I27" s="87" t="s">
        <v>476</v>
      </c>
      <c r="J27" s="87" t="s">
        <v>1071</v>
      </c>
      <c r="K27" s="87" t="s">
        <v>17</v>
      </c>
      <c r="L27" s="87"/>
      <c r="M27" s="87" t="s">
        <v>42</v>
      </c>
      <c r="N27" s="87" t="s">
        <v>42</v>
      </c>
      <c r="O27" s="109" t="s">
        <v>42</v>
      </c>
    </row>
    <row r="28" spans="1:17" s="7" customFormat="1" ht="75" x14ac:dyDescent="0.25">
      <c r="A28" s="104">
        <f>ROW()-2</f>
        <v>26</v>
      </c>
      <c r="B28" s="90" t="s">
        <v>1037</v>
      </c>
      <c r="C28" s="90" t="s">
        <v>223</v>
      </c>
      <c r="D28" s="87" t="s">
        <v>136</v>
      </c>
      <c r="E28" s="108">
        <f>SUM(Таблица9[[#This Row],[Средний балл аттестата]:[Балл первоочередной]])</f>
        <v>3.95</v>
      </c>
      <c r="F28" s="89">
        <v>3.95</v>
      </c>
      <c r="G28" s="89"/>
      <c r="H28" s="89"/>
      <c r="I28" s="89" t="s">
        <v>477</v>
      </c>
      <c r="J28" s="87" t="s">
        <v>6</v>
      </c>
      <c r="K28" s="87" t="s">
        <v>1071</v>
      </c>
      <c r="L28" s="87"/>
      <c r="M28" s="87" t="s">
        <v>42</v>
      </c>
      <c r="N28" s="87"/>
      <c r="O28" s="87" t="s">
        <v>42</v>
      </c>
    </row>
    <row r="29" spans="1:17" s="7" customFormat="1" ht="75" x14ac:dyDescent="0.3">
      <c r="A29" s="104">
        <f>ROW()-2</f>
        <v>27</v>
      </c>
      <c r="B29" s="90" t="s">
        <v>918</v>
      </c>
      <c r="C29" s="90" t="s">
        <v>222</v>
      </c>
      <c r="D29" s="87" t="s">
        <v>134</v>
      </c>
      <c r="E29" s="108">
        <f>SUM(Таблица9[[#This Row],[Средний балл аттестата]:[Балл первоочередной]])</f>
        <v>3.95</v>
      </c>
      <c r="F29" s="89">
        <v>3.95</v>
      </c>
      <c r="G29" s="87"/>
      <c r="H29" s="87"/>
      <c r="I29" s="87" t="s">
        <v>477</v>
      </c>
      <c r="J29" s="87" t="s">
        <v>1071</v>
      </c>
      <c r="K29" s="87" t="s">
        <v>449</v>
      </c>
      <c r="L29" s="87"/>
      <c r="M29" s="87" t="s">
        <v>42</v>
      </c>
      <c r="N29" s="87" t="s">
        <v>42</v>
      </c>
      <c r="O29" s="139" t="s">
        <v>42</v>
      </c>
    </row>
    <row r="30" spans="1:17" s="7" customFormat="1" ht="75" x14ac:dyDescent="0.3">
      <c r="A30" s="95">
        <f>ROW()-2</f>
        <v>28</v>
      </c>
      <c r="B30" s="121" t="s">
        <v>934</v>
      </c>
      <c r="C30" s="105" t="s">
        <v>223</v>
      </c>
      <c r="D30" s="121" t="s">
        <v>134</v>
      </c>
      <c r="E30" s="108">
        <f>SUM(Таблица9[[#This Row],[Средний балл аттестата]:[Балл первоочередной]])</f>
        <v>3.94</v>
      </c>
      <c r="F30" s="121">
        <v>3.94</v>
      </c>
      <c r="G30" s="145"/>
      <c r="H30" s="145"/>
      <c r="I30" s="105" t="s">
        <v>476</v>
      </c>
      <c r="J30" s="105" t="s">
        <v>1092</v>
      </c>
      <c r="K30" s="105" t="s">
        <v>17</v>
      </c>
      <c r="L30" s="105" t="s">
        <v>1071</v>
      </c>
      <c r="M30" s="121" t="s">
        <v>42</v>
      </c>
      <c r="N30" s="121"/>
      <c r="O30" s="121" t="s">
        <v>42</v>
      </c>
    </row>
    <row r="31" spans="1:17" s="7" customFormat="1" ht="75" x14ac:dyDescent="0.25">
      <c r="A31" s="104">
        <f xml:space="preserve"> ROW()-2</f>
        <v>29</v>
      </c>
      <c r="B31" s="90" t="s">
        <v>950</v>
      </c>
      <c r="C31" s="90" t="s">
        <v>223</v>
      </c>
      <c r="D31" s="87" t="s">
        <v>134</v>
      </c>
      <c r="E31" s="108">
        <f>SUM(Таблица9[[#This Row],[Средний балл аттестата]:[Балл первоочередной]])</f>
        <v>3.94</v>
      </c>
      <c r="F31" s="89">
        <v>3.94</v>
      </c>
      <c r="G31" s="89"/>
      <c r="H31" s="89"/>
      <c r="I31" s="87" t="s">
        <v>476</v>
      </c>
      <c r="J31" s="87" t="s">
        <v>1071</v>
      </c>
      <c r="K31" s="87" t="s">
        <v>33</v>
      </c>
      <c r="L31" s="87" t="s">
        <v>5</v>
      </c>
      <c r="M31" s="87" t="s">
        <v>42</v>
      </c>
      <c r="N31" s="87" t="s">
        <v>42</v>
      </c>
      <c r="O31" s="87" t="s">
        <v>44</v>
      </c>
      <c r="P31" s="87"/>
      <c r="Q31" s="73"/>
    </row>
    <row r="32" spans="1:17" s="7" customFormat="1" ht="75" x14ac:dyDescent="0.25">
      <c r="A32" s="104">
        <f>ROW()-2</f>
        <v>30</v>
      </c>
      <c r="B32" s="130" t="s">
        <v>856</v>
      </c>
      <c r="C32" s="105" t="s">
        <v>222</v>
      </c>
      <c r="D32" s="105" t="s">
        <v>134</v>
      </c>
      <c r="E32" s="108">
        <f>SUM(Таблица9[[#This Row],[Средний балл аттестата]:[Балл первоочередной]])</f>
        <v>3.88</v>
      </c>
      <c r="F32" s="136">
        <v>3.88</v>
      </c>
      <c r="G32" s="130"/>
      <c r="H32" s="130"/>
      <c r="I32" s="130" t="s">
        <v>477</v>
      </c>
      <c r="J32" s="130" t="s">
        <v>17</v>
      </c>
      <c r="K32" s="130" t="s">
        <v>1071</v>
      </c>
      <c r="L32" s="130" t="s">
        <v>5</v>
      </c>
      <c r="M32" s="130" t="s">
        <v>42</v>
      </c>
      <c r="N32" s="130" t="s">
        <v>42</v>
      </c>
      <c r="O32" s="142" t="s">
        <v>42</v>
      </c>
    </row>
    <row r="33" spans="1:15" s="7" customFormat="1" ht="75" x14ac:dyDescent="0.25">
      <c r="A33" s="104">
        <f>ROW()-2</f>
        <v>31</v>
      </c>
      <c r="B33" s="90" t="s">
        <v>876</v>
      </c>
      <c r="C33" s="90" t="s">
        <v>222</v>
      </c>
      <c r="D33" s="87" t="s">
        <v>134</v>
      </c>
      <c r="E33" s="108">
        <f>SUM(Таблица9[[#This Row],[Средний балл аттестата]:[Балл первоочередной]])</f>
        <v>3.84</v>
      </c>
      <c r="F33" s="89">
        <v>3.84</v>
      </c>
      <c r="G33" s="87"/>
      <c r="H33" s="87"/>
      <c r="I33" s="87" t="s">
        <v>477</v>
      </c>
      <c r="J33" s="87" t="s">
        <v>1071</v>
      </c>
      <c r="K33" s="87" t="s">
        <v>115</v>
      </c>
      <c r="L33" s="87"/>
      <c r="M33" s="87" t="s">
        <v>42</v>
      </c>
      <c r="N33" s="87" t="s">
        <v>42</v>
      </c>
      <c r="O33" s="109" t="s">
        <v>44</v>
      </c>
    </row>
    <row r="34" spans="1:15" s="7" customFormat="1" ht="75" x14ac:dyDescent="0.25">
      <c r="A34" s="104">
        <f>ROW()-2</f>
        <v>32</v>
      </c>
      <c r="B34" s="90" t="s">
        <v>668</v>
      </c>
      <c r="C34" s="90" t="s">
        <v>222</v>
      </c>
      <c r="D34" s="90" t="s">
        <v>134</v>
      </c>
      <c r="E34" s="108">
        <f>SUM(Таблица9[[#This Row],[Средний балл аттестата]:[Балл первоочередной]])</f>
        <v>3.81</v>
      </c>
      <c r="F34" s="89">
        <v>3.81</v>
      </c>
      <c r="G34" s="87"/>
      <c r="H34" s="87"/>
      <c r="I34" s="87" t="s">
        <v>477</v>
      </c>
      <c r="J34" s="87" t="s">
        <v>17</v>
      </c>
      <c r="K34" s="87" t="s">
        <v>1071</v>
      </c>
      <c r="L34" s="87"/>
      <c r="M34" s="87" t="s">
        <v>42</v>
      </c>
      <c r="N34" s="87" t="s">
        <v>42</v>
      </c>
      <c r="O34" s="109" t="s">
        <v>44</v>
      </c>
    </row>
    <row r="35" spans="1:15" s="7" customFormat="1" ht="84.75" customHeight="1" x14ac:dyDescent="0.25">
      <c r="A35" s="104">
        <f xml:space="preserve"> ROW()-2</f>
        <v>33</v>
      </c>
      <c r="B35" s="130" t="s">
        <v>105</v>
      </c>
      <c r="C35" s="141" t="s">
        <v>222</v>
      </c>
      <c r="D35" s="130" t="s">
        <v>134</v>
      </c>
      <c r="E35" s="108">
        <f>SUM(Таблица9[[#This Row],[Средний балл аттестата]:[Балл первоочередной]])</f>
        <v>3.8</v>
      </c>
      <c r="F35" s="136">
        <v>3.8</v>
      </c>
      <c r="G35" s="130"/>
      <c r="H35" s="130"/>
      <c r="I35" s="130" t="s">
        <v>476</v>
      </c>
      <c r="J35" s="130" t="s">
        <v>17</v>
      </c>
      <c r="K35" s="130" t="s">
        <v>1071</v>
      </c>
      <c r="L35" s="130"/>
      <c r="M35" s="130" t="s">
        <v>42</v>
      </c>
      <c r="N35" s="130" t="s">
        <v>42</v>
      </c>
      <c r="O35" s="142" t="s">
        <v>42</v>
      </c>
    </row>
    <row r="36" spans="1:15" s="7" customFormat="1" ht="75" x14ac:dyDescent="0.25">
      <c r="A36" s="104">
        <f>ROW()-2</f>
        <v>34</v>
      </c>
      <c r="B36" s="92" t="s">
        <v>565</v>
      </c>
      <c r="C36" s="92" t="s">
        <v>222</v>
      </c>
      <c r="D36" s="92" t="s">
        <v>134</v>
      </c>
      <c r="E36" s="108">
        <f>SUM(Таблица9[[#This Row],[Средний балл аттестата]:[Балл первоочередной]])</f>
        <v>3.79</v>
      </c>
      <c r="F36" s="89">
        <v>3.79</v>
      </c>
      <c r="G36" s="92"/>
      <c r="H36" s="92"/>
      <c r="I36" s="92" t="s">
        <v>477</v>
      </c>
      <c r="J36" s="92" t="s">
        <v>5</v>
      </c>
      <c r="K36" s="92" t="s">
        <v>1071</v>
      </c>
      <c r="L36" s="92"/>
      <c r="M36" s="92" t="s">
        <v>42</v>
      </c>
      <c r="N36" s="92" t="s">
        <v>42</v>
      </c>
      <c r="O36" s="134" t="s">
        <v>42</v>
      </c>
    </row>
    <row r="37" spans="1:15" s="7" customFormat="1" ht="75" x14ac:dyDescent="0.25">
      <c r="A37" s="104">
        <f>ROW()-2</f>
        <v>35</v>
      </c>
      <c r="B37" s="90" t="s">
        <v>706</v>
      </c>
      <c r="C37" s="90" t="s">
        <v>222</v>
      </c>
      <c r="D37" s="87" t="s">
        <v>134</v>
      </c>
      <c r="E37" s="108">
        <f>SUM(Таблица9[[#This Row],[Средний балл аттестата]:[Балл первоочередной]])</f>
        <v>3.72</v>
      </c>
      <c r="F37" s="89">
        <v>3.72</v>
      </c>
      <c r="G37" s="87"/>
      <c r="H37" s="87"/>
      <c r="I37" s="87" t="s">
        <v>476</v>
      </c>
      <c r="J37" s="87" t="s">
        <v>7</v>
      </c>
      <c r="K37" s="87" t="s">
        <v>110</v>
      </c>
      <c r="L37" s="87" t="s">
        <v>1071</v>
      </c>
      <c r="M37" s="87" t="s">
        <v>42</v>
      </c>
      <c r="N37" s="87" t="s">
        <v>42</v>
      </c>
      <c r="O37" s="87" t="s">
        <v>42</v>
      </c>
    </row>
    <row r="38" spans="1:15" s="7" customFormat="1" ht="75" x14ac:dyDescent="0.25">
      <c r="A38" s="104">
        <f>ROW()-2</f>
        <v>36</v>
      </c>
      <c r="B38" s="87" t="s">
        <v>636</v>
      </c>
      <c r="C38" s="87" t="s">
        <v>224</v>
      </c>
      <c r="D38" s="87" t="s">
        <v>134</v>
      </c>
      <c r="E38" s="108">
        <f>SUM(Таблица9[[#This Row],[Средний балл аттестата]:[Балл первоочередной]])</f>
        <v>3.7</v>
      </c>
      <c r="F38" s="89">
        <v>3.7</v>
      </c>
      <c r="G38" s="87"/>
      <c r="H38" s="87"/>
      <c r="I38" s="87" t="s">
        <v>476</v>
      </c>
      <c r="J38" s="87" t="s">
        <v>17</v>
      </c>
      <c r="K38" s="87" t="s">
        <v>5</v>
      </c>
      <c r="L38" s="87" t="s">
        <v>1071</v>
      </c>
      <c r="M38" s="87" t="s">
        <v>42</v>
      </c>
      <c r="N38" s="87" t="s">
        <v>42</v>
      </c>
      <c r="O38" s="87" t="s">
        <v>42</v>
      </c>
    </row>
    <row r="39" spans="1:15" s="7" customFormat="1" ht="75" x14ac:dyDescent="0.25">
      <c r="A39" s="251">
        <f>ROW()-2</f>
        <v>37</v>
      </c>
      <c r="B39" s="216" t="s">
        <v>1164</v>
      </c>
      <c r="C39" s="90" t="s">
        <v>222</v>
      </c>
      <c r="D39" s="206" t="s">
        <v>136</v>
      </c>
      <c r="E39" s="108">
        <f>SUM(Таблица9[[#This Row],[Средний балл аттестата]:[Балл первоочередной]])</f>
        <v>3.7</v>
      </c>
      <c r="F39" s="207">
        <v>3.7</v>
      </c>
      <c r="G39" s="206"/>
      <c r="H39" s="206"/>
      <c r="I39" s="206" t="s">
        <v>476</v>
      </c>
      <c r="J39" s="206" t="s">
        <v>17</v>
      </c>
      <c r="K39" s="87" t="s">
        <v>1071</v>
      </c>
      <c r="L39" s="206"/>
      <c r="M39" s="208" t="s">
        <v>42</v>
      </c>
      <c r="N39" s="208" t="s">
        <v>42</v>
      </c>
      <c r="O39" s="218" t="s">
        <v>42</v>
      </c>
    </row>
    <row r="40" spans="1:15" s="7" customFormat="1" ht="75" x14ac:dyDescent="0.25">
      <c r="A40" s="104">
        <f xml:space="preserve"> ROW() - 2</f>
        <v>38</v>
      </c>
      <c r="B40" s="94" t="s">
        <v>189</v>
      </c>
      <c r="C40" s="95" t="s">
        <v>222</v>
      </c>
      <c r="D40" s="94" t="s">
        <v>134</v>
      </c>
      <c r="E40" s="108">
        <f>SUM(Таблица9[[#This Row],[Средний балл аттестата]:[Балл первоочередной]])</f>
        <v>3.69</v>
      </c>
      <c r="F40" s="97">
        <v>3.69</v>
      </c>
      <c r="G40" s="97"/>
      <c r="H40" s="97"/>
      <c r="I40" s="94" t="s">
        <v>476</v>
      </c>
      <c r="J40" s="94" t="s">
        <v>33</v>
      </c>
      <c r="K40" s="94" t="s">
        <v>1071</v>
      </c>
      <c r="L40" s="94"/>
      <c r="M40" s="94" t="s">
        <v>42</v>
      </c>
      <c r="N40" s="94" t="s">
        <v>42</v>
      </c>
      <c r="O40" s="94" t="s">
        <v>44</v>
      </c>
    </row>
    <row r="41" spans="1:15" s="7" customFormat="1" ht="75" x14ac:dyDescent="0.3">
      <c r="A41" s="104">
        <f>ROW()-2</f>
        <v>39</v>
      </c>
      <c r="B41" s="103" t="s">
        <v>869</v>
      </c>
      <c r="C41" s="103" t="s">
        <v>222</v>
      </c>
      <c r="D41" s="103" t="s">
        <v>134</v>
      </c>
      <c r="E41" s="108">
        <f>SUM(Таблица9[[#This Row],[Средний балл аттестата]:[Балл первоочередной]])</f>
        <v>3.69</v>
      </c>
      <c r="F41" s="89">
        <v>3.69</v>
      </c>
      <c r="G41" s="87"/>
      <c r="H41" s="87"/>
      <c r="I41" s="87" t="s">
        <v>476</v>
      </c>
      <c r="J41" s="87" t="s">
        <v>17</v>
      </c>
      <c r="K41" s="87" t="s">
        <v>1071</v>
      </c>
      <c r="L41" s="87"/>
      <c r="M41" s="87" t="s">
        <v>42</v>
      </c>
      <c r="N41" s="87" t="s">
        <v>42</v>
      </c>
      <c r="O41" s="87" t="s">
        <v>44</v>
      </c>
    </row>
    <row r="42" spans="1:15" s="7" customFormat="1" ht="75" x14ac:dyDescent="0.25">
      <c r="A42" s="104">
        <f>ROW()-2</f>
        <v>40</v>
      </c>
      <c r="B42" s="90" t="s">
        <v>870</v>
      </c>
      <c r="C42" s="90" t="s">
        <v>222</v>
      </c>
      <c r="D42" s="87" t="s">
        <v>134</v>
      </c>
      <c r="E42" s="108">
        <f>SUM(Таблица9[[#This Row],[Средний балл аттестата]:[Балл первоочередной]])</f>
        <v>3.69</v>
      </c>
      <c r="F42" s="89">
        <v>3.69</v>
      </c>
      <c r="G42" s="87"/>
      <c r="H42" s="87"/>
      <c r="I42" s="87" t="s">
        <v>476</v>
      </c>
      <c r="J42" s="87" t="s">
        <v>1071</v>
      </c>
      <c r="K42" s="87" t="s">
        <v>17</v>
      </c>
      <c r="L42" s="87"/>
      <c r="M42" s="87" t="s">
        <v>42</v>
      </c>
      <c r="N42" s="87" t="s">
        <v>42</v>
      </c>
      <c r="O42" s="87" t="s">
        <v>42</v>
      </c>
    </row>
    <row r="43" spans="1:15" s="7" customFormat="1" ht="75" x14ac:dyDescent="0.25">
      <c r="A43" s="104">
        <f xml:space="preserve"> ROW()-2</f>
        <v>41</v>
      </c>
      <c r="B43" s="87" t="s">
        <v>140</v>
      </c>
      <c r="C43" s="90" t="s">
        <v>222</v>
      </c>
      <c r="D43" s="87" t="s">
        <v>134</v>
      </c>
      <c r="E43" s="108">
        <f>SUM(Таблица9[[#This Row],[Средний балл аттестата]:[Балл первоочередной]])</f>
        <v>3.68</v>
      </c>
      <c r="F43" s="89">
        <v>3.68</v>
      </c>
      <c r="G43" s="87"/>
      <c r="H43" s="87"/>
      <c r="I43" s="87" t="s">
        <v>476</v>
      </c>
      <c r="J43" s="87" t="s">
        <v>17</v>
      </c>
      <c r="K43" s="87" t="s">
        <v>1071</v>
      </c>
      <c r="L43" s="87"/>
      <c r="M43" s="87" t="s">
        <v>42</v>
      </c>
      <c r="N43" s="87" t="s">
        <v>42</v>
      </c>
      <c r="O43" s="109" t="s">
        <v>42</v>
      </c>
    </row>
    <row r="44" spans="1:15" s="7" customFormat="1" ht="75" x14ac:dyDescent="0.25">
      <c r="A44" s="251">
        <v>50</v>
      </c>
      <c r="B44" s="405" t="s">
        <v>1176</v>
      </c>
      <c r="C44" s="138" t="s">
        <v>224</v>
      </c>
      <c r="D44" s="208" t="s">
        <v>134</v>
      </c>
      <c r="E44" s="108">
        <f>SUM(Таблица9[[#This Row],[Средний балл аттестата]:[Балл первоочередной]])</f>
        <v>3.68</v>
      </c>
      <c r="F44" s="207">
        <v>3.68</v>
      </c>
      <c r="G44" s="208"/>
      <c r="H44" s="208"/>
      <c r="I44" s="208" t="s">
        <v>476</v>
      </c>
      <c r="J44" s="208" t="s">
        <v>1071</v>
      </c>
      <c r="K44" s="208" t="s">
        <v>5</v>
      </c>
      <c r="L44" s="208"/>
      <c r="M44" s="208" t="s">
        <v>42</v>
      </c>
      <c r="N44" s="208" t="s">
        <v>42</v>
      </c>
      <c r="O44" s="208" t="s">
        <v>42</v>
      </c>
    </row>
    <row r="45" spans="1:15" s="7" customFormat="1" ht="75" x14ac:dyDescent="0.25">
      <c r="A45" s="104">
        <f xml:space="preserve"> ROW()-2</f>
        <v>43</v>
      </c>
      <c r="B45" s="87" t="s">
        <v>399</v>
      </c>
      <c r="C45" s="87" t="s">
        <v>222</v>
      </c>
      <c r="D45" s="87" t="s">
        <v>134</v>
      </c>
      <c r="E45" s="108">
        <f>SUM(Таблица9[[#This Row],[Средний балл аттестата]:[Балл первоочередной]])</f>
        <v>3.63</v>
      </c>
      <c r="F45" s="89">
        <v>3.63</v>
      </c>
      <c r="G45" s="89"/>
      <c r="H45" s="89"/>
      <c r="I45" s="87" t="s">
        <v>477</v>
      </c>
      <c r="J45" s="87" t="s">
        <v>1071</v>
      </c>
      <c r="K45" s="87" t="s">
        <v>33</v>
      </c>
      <c r="L45" s="87"/>
      <c r="M45" s="87" t="s">
        <v>42</v>
      </c>
      <c r="N45" s="87" t="s">
        <v>202</v>
      </c>
      <c r="O45" s="87" t="s">
        <v>44</v>
      </c>
    </row>
    <row r="46" spans="1:15" s="7" customFormat="1" ht="59.25" customHeight="1" x14ac:dyDescent="0.25">
      <c r="A46" s="95">
        <f xml:space="preserve"> ROW()-2</f>
        <v>44</v>
      </c>
      <c r="B46" s="95" t="s">
        <v>946</v>
      </c>
      <c r="C46" s="95" t="s">
        <v>222</v>
      </c>
      <c r="D46" s="94" t="s">
        <v>134</v>
      </c>
      <c r="E46" s="108">
        <f>SUM(Таблица9[[#This Row],[Средний балл аттестата]:[Балл первоочередной]])</f>
        <v>3.63</v>
      </c>
      <c r="F46" s="97">
        <v>3.63</v>
      </c>
      <c r="G46" s="97"/>
      <c r="H46" s="97"/>
      <c r="I46" s="94" t="s">
        <v>477</v>
      </c>
      <c r="J46" s="94" t="s">
        <v>33</v>
      </c>
      <c r="K46" s="94" t="s">
        <v>5</v>
      </c>
      <c r="L46" s="94" t="s">
        <v>1071</v>
      </c>
      <c r="M46" s="94" t="s">
        <v>42</v>
      </c>
      <c r="N46" s="94" t="s">
        <v>42</v>
      </c>
      <c r="O46" s="94" t="s">
        <v>42</v>
      </c>
    </row>
    <row r="47" spans="1:15" s="65" customFormat="1" ht="75" x14ac:dyDescent="0.25">
      <c r="A47" s="104">
        <f>ROW()-2</f>
        <v>45</v>
      </c>
      <c r="B47" s="90" t="s">
        <v>796</v>
      </c>
      <c r="C47" s="90" t="s">
        <v>222</v>
      </c>
      <c r="D47" s="88" t="s">
        <v>134</v>
      </c>
      <c r="E47" s="108">
        <f>SUM(Таблица9[[#This Row],[Средний балл аттестата]:[Балл первоочередной]])</f>
        <v>3.59</v>
      </c>
      <c r="F47" s="89">
        <v>3.59</v>
      </c>
      <c r="G47" s="87"/>
      <c r="H47" s="87"/>
      <c r="I47" s="87" t="s">
        <v>476</v>
      </c>
      <c r="J47" s="87" t="s">
        <v>33</v>
      </c>
      <c r="K47" s="87" t="s">
        <v>115</v>
      </c>
      <c r="L47" s="87" t="s">
        <v>1071</v>
      </c>
      <c r="M47" s="87" t="s">
        <v>42</v>
      </c>
      <c r="N47" s="87" t="s">
        <v>42</v>
      </c>
      <c r="O47" s="109" t="s">
        <v>42</v>
      </c>
    </row>
    <row r="48" spans="1:15" s="7" customFormat="1" ht="75" x14ac:dyDescent="0.25">
      <c r="A48" s="104">
        <f>ROW()-2</f>
        <v>46</v>
      </c>
      <c r="B48" s="106" t="s">
        <v>919</v>
      </c>
      <c r="C48" s="106" t="s">
        <v>222</v>
      </c>
      <c r="D48" s="105" t="s">
        <v>134</v>
      </c>
      <c r="E48" s="108">
        <f>SUM(Таблица9[[#This Row],[Средний балл аттестата]:[Балл первоочередной]])</f>
        <v>3.59</v>
      </c>
      <c r="F48" s="89">
        <v>3.59</v>
      </c>
      <c r="G48" s="87"/>
      <c r="H48" s="87"/>
      <c r="I48" s="87" t="s">
        <v>476</v>
      </c>
      <c r="J48" s="87" t="s">
        <v>1071</v>
      </c>
      <c r="K48" s="87" t="s">
        <v>17</v>
      </c>
      <c r="L48" s="87"/>
      <c r="M48" s="87" t="s">
        <v>42</v>
      </c>
      <c r="N48" s="87" t="s">
        <v>202</v>
      </c>
      <c r="O48" s="109" t="s">
        <v>42</v>
      </c>
    </row>
    <row r="49" spans="1:15" s="277" customFormat="1" ht="75" x14ac:dyDescent="0.25">
      <c r="A49" s="104">
        <f xml:space="preserve"> ROW() - 2</f>
        <v>47</v>
      </c>
      <c r="B49" s="130" t="s">
        <v>154</v>
      </c>
      <c r="C49" s="141" t="s">
        <v>222</v>
      </c>
      <c r="D49" s="130" t="s">
        <v>136</v>
      </c>
      <c r="E49" s="108">
        <f>SUM(Таблица9[[#This Row],[Средний балл аттестата]:[Балл первоочередной]])</f>
        <v>3.53</v>
      </c>
      <c r="F49" s="136">
        <v>3.53</v>
      </c>
      <c r="G49" s="136"/>
      <c r="H49" s="136"/>
      <c r="I49" s="130" t="s">
        <v>476</v>
      </c>
      <c r="J49" s="130" t="s">
        <v>33</v>
      </c>
      <c r="K49" s="130" t="s">
        <v>1071</v>
      </c>
      <c r="L49" s="130" t="s">
        <v>17</v>
      </c>
      <c r="M49" s="130" t="s">
        <v>42</v>
      </c>
      <c r="N49" s="130" t="s">
        <v>42</v>
      </c>
      <c r="O49" s="142" t="s">
        <v>42</v>
      </c>
    </row>
    <row r="50" spans="1:15" s="7" customFormat="1" ht="75" x14ac:dyDescent="0.25">
      <c r="A50" s="104">
        <f>ROW()-2</f>
        <v>48</v>
      </c>
      <c r="B50" s="130" t="s">
        <v>999</v>
      </c>
      <c r="C50" s="105" t="s">
        <v>222</v>
      </c>
      <c r="D50" s="105" t="s">
        <v>134</v>
      </c>
      <c r="E50" s="89">
        <f>SUM(Таблица9[[#This Row],[Средний балл аттестата]:[Балл первоочередной]])</f>
        <v>3.53</v>
      </c>
      <c r="F50" s="136">
        <v>3.53</v>
      </c>
      <c r="G50" s="130"/>
      <c r="H50" s="130"/>
      <c r="I50" s="130" t="s">
        <v>476</v>
      </c>
      <c r="J50" s="130" t="s">
        <v>17</v>
      </c>
      <c r="K50" s="130" t="s">
        <v>1071</v>
      </c>
      <c r="L50" s="130"/>
      <c r="M50" s="130" t="s">
        <v>42</v>
      </c>
      <c r="N50" s="130" t="s">
        <v>42</v>
      </c>
      <c r="O50" s="142" t="s">
        <v>42</v>
      </c>
    </row>
    <row r="51" spans="1:15" s="7" customFormat="1" ht="75" x14ac:dyDescent="0.25">
      <c r="A51" s="104">
        <f>ROW()-2</f>
        <v>49</v>
      </c>
      <c r="B51" s="87" t="s">
        <v>525</v>
      </c>
      <c r="C51" s="87" t="s">
        <v>222</v>
      </c>
      <c r="D51" s="87" t="s">
        <v>134</v>
      </c>
      <c r="E51" s="89">
        <f>SUM(Таблица9[[#This Row],[Средний балл аттестата]:[Балл первоочередной]])</f>
        <v>3.35</v>
      </c>
      <c r="F51" s="89">
        <v>3.35</v>
      </c>
      <c r="G51" s="87"/>
      <c r="H51" s="87"/>
      <c r="I51" s="87" t="s">
        <v>476</v>
      </c>
      <c r="J51" s="87" t="s">
        <v>17</v>
      </c>
      <c r="K51" s="87" t="s">
        <v>33</v>
      </c>
      <c r="L51" s="87" t="s">
        <v>1071</v>
      </c>
      <c r="M51" s="87" t="s">
        <v>42</v>
      </c>
      <c r="N51" s="87" t="s">
        <v>42</v>
      </c>
      <c r="O51" s="87" t="s">
        <v>42</v>
      </c>
    </row>
    <row r="52" spans="1:15" s="7" customFormat="1" ht="56.25" x14ac:dyDescent="0.25">
      <c r="A52" s="181">
        <f>ROW()-2</f>
        <v>50</v>
      </c>
      <c r="B52" s="181" t="s">
        <v>446</v>
      </c>
      <c r="C52" s="124" t="s">
        <v>223</v>
      </c>
      <c r="D52" s="179" t="s">
        <v>136</v>
      </c>
      <c r="E52" s="182">
        <f>SUM(Таблица9[[#This Row],[Средний балл аттестата]:[Балл первоочередной]])</f>
        <v>4.37</v>
      </c>
      <c r="F52" s="182">
        <v>4.37</v>
      </c>
      <c r="G52" s="179"/>
      <c r="H52" s="179"/>
      <c r="I52" s="179" t="s">
        <v>476</v>
      </c>
      <c r="J52" s="179" t="s">
        <v>115</v>
      </c>
      <c r="K52" s="179" t="s">
        <v>33</v>
      </c>
      <c r="L52" s="179" t="s">
        <v>17</v>
      </c>
      <c r="M52" s="179" t="s">
        <v>42</v>
      </c>
      <c r="N52" s="179" t="s">
        <v>42</v>
      </c>
      <c r="O52" s="179" t="s">
        <v>42</v>
      </c>
    </row>
    <row r="53" spans="1:15" s="7" customFormat="1" ht="75" x14ac:dyDescent="0.25">
      <c r="A53" s="181">
        <f>ROW()-2</f>
        <v>51</v>
      </c>
      <c r="B53" s="181" t="s">
        <v>639</v>
      </c>
      <c r="C53" s="124" t="s">
        <v>224</v>
      </c>
      <c r="D53" s="182" t="s">
        <v>134</v>
      </c>
      <c r="E53" s="182">
        <f>SUM(Таблица9[[#This Row],[Средний балл аттестата]:[Балл первоочередной]])</f>
        <v>4.1500000000000004</v>
      </c>
      <c r="F53" s="182">
        <v>4.1500000000000004</v>
      </c>
      <c r="G53" s="182"/>
      <c r="H53" s="182"/>
      <c r="I53" s="179" t="s">
        <v>1076</v>
      </c>
      <c r="J53" s="179" t="s">
        <v>17</v>
      </c>
      <c r="K53" s="179" t="s">
        <v>110</v>
      </c>
      <c r="L53" s="179" t="s">
        <v>1071</v>
      </c>
      <c r="M53" s="179" t="s">
        <v>42</v>
      </c>
      <c r="N53" s="179" t="s">
        <v>42</v>
      </c>
      <c r="O53" s="179" t="s">
        <v>42</v>
      </c>
    </row>
    <row r="54" spans="1:15" s="7" customFormat="1" ht="75" x14ac:dyDescent="0.25">
      <c r="A54" s="181">
        <f xml:space="preserve"> ROW()-2</f>
        <v>52</v>
      </c>
      <c r="B54" s="181" t="s">
        <v>169</v>
      </c>
      <c r="C54" s="124" t="s">
        <v>222</v>
      </c>
      <c r="D54" s="182" t="s">
        <v>134</v>
      </c>
      <c r="E54" s="182">
        <f>SUM(Таблица9[[#This Row],[Средний балл аттестата]:[Балл первоочередной]])</f>
        <v>3.5</v>
      </c>
      <c r="F54" s="182">
        <v>3.5</v>
      </c>
      <c r="G54" s="179"/>
      <c r="H54" s="179"/>
      <c r="I54" s="179" t="s">
        <v>477</v>
      </c>
      <c r="J54" s="179" t="s">
        <v>1071</v>
      </c>
      <c r="K54" s="179" t="s">
        <v>17</v>
      </c>
      <c r="L54" s="179"/>
      <c r="M54" s="179" t="s">
        <v>42</v>
      </c>
      <c r="N54" s="179" t="s">
        <v>42</v>
      </c>
      <c r="O54" s="179" t="s">
        <v>42</v>
      </c>
    </row>
    <row r="55" spans="1:15" s="7" customFormat="1" x14ac:dyDescent="0.25"/>
    <row r="56" spans="1:15" s="7" customFormat="1" x14ac:dyDescent="0.25"/>
    <row r="57" spans="1:15" s="7" customFormat="1" x14ac:dyDescent="0.25"/>
    <row r="58" spans="1:15" s="7" customFormat="1" x14ac:dyDescent="0.25"/>
    <row r="59" spans="1:15" s="7" customFormat="1" x14ac:dyDescent="0.25"/>
    <row r="60" spans="1:15" s="7" customFormat="1" x14ac:dyDescent="0.25"/>
    <row r="61" spans="1:15" s="7" customFormat="1" x14ac:dyDescent="0.25"/>
    <row r="62" spans="1:15" s="7" customFormat="1" x14ac:dyDescent="0.25"/>
    <row r="63" spans="1:15" s="7" customFormat="1" x14ac:dyDescent="0.25"/>
    <row r="64" spans="1:15" s="7" customFormat="1" x14ac:dyDescent="0.25"/>
    <row r="65" spans="1:15" s="7" customFormat="1" x14ac:dyDescent="0.25"/>
    <row r="66" spans="1:15" s="7" customFormat="1" x14ac:dyDescent="0.25"/>
    <row r="67" spans="1:15" s="7" customFormat="1" x14ac:dyDescent="0.25"/>
    <row r="68" spans="1:15" s="85" customForma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s="85" customForma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15" s="85" customForma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15" s="7" customFormat="1" x14ac:dyDescent="0.25"/>
    <row r="72" spans="1:15" s="7" customFormat="1" x14ac:dyDescent="0.25"/>
    <row r="73" spans="1:15" s="7" customFormat="1" x14ac:dyDescent="0.25"/>
    <row r="74" spans="1:15" s="7" customFormat="1" x14ac:dyDescent="0.25"/>
    <row r="75" spans="1:15" s="7" customFormat="1" x14ac:dyDescent="0.25"/>
    <row r="76" spans="1:15" s="7" customFormat="1" x14ac:dyDescent="0.25"/>
    <row r="77" spans="1:15" s="7" customFormat="1" x14ac:dyDescent="0.25"/>
    <row r="78" spans="1:15" s="7" customFormat="1" x14ac:dyDescent="0.25"/>
    <row r="79" spans="1:15" s="7" customFormat="1" x14ac:dyDescent="0.25"/>
    <row r="80" spans="1:15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  <row r="123" s="7" customFormat="1" x14ac:dyDescent="0.25"/>
    <row r="124" s="7" customFormat="1" x14ac:dyDescent="0.25"/>
    <row r="125" s="7" customFormat="1" x14ac:dyDescent="0.25"/>
    <row r="126" s="7" customFormat="1" x14ac:dyDescent="0.25"/>
    <row r="127" s="7" customFormat="1" x14ac:dyDescent="0.25"/>
    <row r="128" s="7" customFormat="1" x14ac:dyDescent="0.25"/>
    <row r="129" spans="1:15" s="7" customFormat="1" x14ac:dyDescent="0.25"/>
    <row r="130" spans="1:15" s="7" customForma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</row>
    <row r="131" spans="1:15" s="7" customFormat="1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</row>
    <row r="132" spans="1:15" s="7" customForma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</row>
    <row r="133" spans="1:15" s="7" customForma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</row>
    <row r="134" spans="1:15" s="7" customForma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</row>
    <row r="135" spans="1:15" s="7" customForma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</row>
    <row r="136" spans="1:15" s="7" customForma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</row>
    <row r="137" spans="1:15" s="7" customForma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</row>
    <row r="138" spans="1:15" s="7" customForma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</row>
    <row r="139" spans="1:15" s="7" customFormat="1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</row>
    <row r="140" spans="1:15" s="7" customForma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</row>
    <row r="141" spans="1:15" s="7" customForma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</row>
    <row r="142" spans="1:15" s="7" customForma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</row>
    <row r="143" spans="1:15" s="7" customFormat="1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</row>
    <row r="144" spans="1:15" s="7" customFormat="1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</row>
    <row r="145" spans="1:15" s="7" customForma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</row>
  </sheetData>
  <mergeCells count="1">
    <mergeCell ref="A1:N1"/>
  </mergeCells>
  <phoneticPr fontId="10" type="noConversion"/>
  <pageMargins left="0" right="0" top="0" bottom="0" header="0" footer="0"/>
  <pageSetup paperSize="9" scale="65" fitToHeight="0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194"/>
  <sheetViews>
    <sheetView view="pageBreakPreview" zoomScale="90" zoomScaleNormal="70" zoomScaleSheetLayoutView="90" workbookViewId="0">
      <pane ySplit="1" topLeftCell="A2" activePane="bottomLeft" state="frozen"/>
      <selection pane="bottomLeft" activeCell="J3" sqref="J3"/>
    </sheetView>
  </sheetViews>
  <sheetFormatPr defaultRowHeight="15" x14ac:dyDescent="0.25"/>
  <cols>
    <col min="1" max="1" width="9.140625" customWidth="1"/>
    <col min="2" max="3" width="20.42578125" customWidth="1"/>
    <col min="4" max="4" width="14" customWidth="1"/>
    <col min="5" max="5" width="12.140625" customWidth="1"/>
    <col min="6" max="6" width="12.42578125" customWidth="1"/>
    <col min="7" max="7" width="10.42578125" customWidth="1"/>
    <col min="8" max="8" width="20.42578125" customWidth="1"/>
    <col min="9" max="9" width="14.42578125" customWidth="1"/>
    <col min="10" max="10" width="17.5703125" customWidth="1"/>
    <col min="11" max="11" width="14.140625" customWidth="1"/>
    <col min="12" max="12" width="15.85546875" customWidth="1"/>
    <col min="13" max="13" width="9" customWidth="1"/>
    <col min="14" max="14" width="14" customWidth="1"/>
  </cols>
  <sheetData>
    <row r="1" spans="1:17" ht="80.25" customHeight="1" x14ac:dyDescent="0.85">
      <c r="A1" s="522" t="s">
        <v>35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</row>
    <row r="2" spans="1:17" ht="94.5" x14ac:dyDescent="0.25">
      <c r="A2" s="44" t="s">
        <v>36</v>
      </c>
      <c r="B2" s="45" t="s">
        <v>12</v>
      </c>
      <c r="C2" s="44" t="s">
        <v>221</v>
      </c>
      <c r="D2" s="44" t="s">
        <v>22</v>
      </c>
      <c r="E2" s="44" t="s">
        <v>23</v>
      </c>
      <c r="F2" s="46" t="s">
        <v>2</v>
      </c>
      <c r="G2" s="58" t="s">
        <v>37</v>
      </c>
      <c r="H2" s="44" t="s">
        <v>15</v>
      </c>
      <c r="I2" s="38" t="s">
        <v>1</v>
      </c>
      <c r="J2" s="38" t="s">
        <v>10</v>
      </c>
      <c r="K2" s="38" t="s">
        <v>11</v>
      </c>
      <c r="L2" s="44" t="s">
        <v>32</v>
      </c>
      <c r="M2" s="38" t="s">
        <v>21</v>
      </c>
      <c r="N2" s="38" t="s">
        <v>31</v>
      </c>
      <c r="O2" s="38" t="s">
        <v>20</v>
      </c>
    </row>
    <row r="3" spans="1:17" s="411" customFormat="1" ht="126.75" customHeight="1" x14ac:dyDescent="0.25">
      <c r="A3" s="104">
        <f xml:space="preserve"> ROW()-2</f>
        <v>1</v>
      </c>
      <c r="B3" s="90" t="s">
        <v>1207</v>
      </c>
      <c r="C3" s="90" t="s">
        <v>224</v>
      </c>
      <c r="D3" s="90" t="s">
        <v>134</v>
      </c>
      <c r="E3" s="207">
        <f>SUM(Таблица913[[#This Row],[Средний балл аттестата]:[Балл первоочередной]])</f>
        <v>103.75</v>
      </c>
      <c r="F3" s="89">
        <v>3.75</v>
      </c>
      <c r="G3" s="90">
        <v>100</v>
      </c>
      <c r="H3" s="90" t="s">
        <v>476</v>
      </c>
      <c r="I3" s="90" t="s">
        <v>1092</v>
      </c>
      <c r="J3" s="90"/>
      <c r="K3" s="90"/>
      <c r="L3" s="90"/>
      <c r="M3" s="87" t="s">
        <v>42</v>
      </c>
      <c r="N3" s="87" t="s">
        <v>168</v>
      </c>
      <c r="O3" s="90" t="s">
        <v>42</v>
      </c>
      <c r="P3" s="450"/>
      <c r="Q3" s="450"/>
    </row>
    <row r="4" spans="1:17" s="7" customFormat="1" ht="75" x14ac:dyDescent="0.3">
      <c r="A4" s="104">
        <f>ROW()-2</f>
        <v>2</v>
      </c>
      <c r="B4" s="94" t="s">
        <v>414</v>
      </c>
      <c r="C4" s="87" t="s">
        <v>223</v>
      </c>
      <c r="D4" s="94" t="s">
        <v>134</v>
      </c>
      <c r="E4" s="207">
        <f>SUM(Таблица913[[#This Row],[Средний балл аттестата]:[Балл первоочередной]])</f>
        <v>103.32</v>
      </c>
      <c r="F4" s="97">
        <v>3.32</v>
      </c>
      <c r="G4" s="150">
        <v>100</v>
      </c>
      <c r="H4" s="87" t="s">
        <v>477</v>
      </c>
      <c r="I4" s="94" t="s">
        <v>5</v>
      </c>
      <c r="J4" s="94" t="s">
        <v>7</v>
      </c>
      <c r="K4" s="146" t="s">
        <v>16</v>
      </c>
      <c r="L4" s="146" t="s">
        <v>1123</v>
      </c>
      <c r="M4" s="146" t="s">
        <v>42</v>
      </c>
      <c r="N4" s="94" t="s">
        <v>168</v>
      </c>
      <c r="O4" s="94" t="s">
        <v>44</v>
      </c>
    </row>
    <row r="5" spans="1:17" s="7" customFormat="1" ht="37.5" x14ac:dyDescent="0.25">
      <c r="A5" s="104">
        <f>ROW()-2</f>
        <v>3</v>
      </c>
      <c r="B5" s="94" t="s">
        <v>611</v>
      </c>
      <c r="C5" s="87" t="s">
        <v>222</v>
      </c>
      <c r="D5" s="94" t="s">
        <v>134</v>
      </c>
      <c r="E5" s="207">
        <f>SUM(Таблица913[[#This Row],[Средний балл аттестата]:[Балл первоочередной]])</f>
        <v>4.75</v>
      </c>
      <c r="F5" s="97">
        <v>4.75</v>
      </c>
      <c r="G5" s="94"/>
      <c r="H5" s="87" t="s">
        <v>477</v>
      </c>
      <c r="I5" s="94" t="s">
        <v>110</v>
      </c>
      <c r="J5" s="94" t="s">
        <v>7</v>
      </c>
      <c r="K5" s="94"/>
      <c r="L5" s="94"/>
      <c r="M5" s="94" t="s">
        <v>42</v>
      </c>
      <c r="N5" s="94" t="s">
        <v>42</v>
      </c>
      <c r="O5" s="94" t="s">
        <v>42</v>
      </c>
    </row>
    <row r="6" spans="1:17" s="411" customFormat="1" ht="37.5" x14ac:dyDescent="0.3">
      <c r="A6" s="104">
        <f>ROW()-2</f>
        <v>4</v>
      </c>
      <c r="B6" s="94" t="s">
        <v>566</v>
      </c>
      <c r="C6" s="87" t="s">
        <v>223</v>
      </c>
      <c r="D6" s="94" t="s">
        <v>134</v>
      </c>
      <c r="E6" s="207">
        <f>SUM(Таблица913[[#This Row],[Средний балл аттестата]:[Балл первоочередной]])</f>
        <v>4.6900000000000004</v>
      </c>
      <c r="F6" s="94">
        <v>4.6900000000000004</v>
      </c>
      <c r="G6" s="150"/>
      <c r="H6" s="87" t="s">
        <v>479</v>
      </c>
      <c r="I6" s="94" t="s">
        <v>110</v>
      </c>
      <c r="J6" s="94" t="s">
        <v>52</v>
      </c>
      <c r="K6" s="146"/>
      <c r="L6" s="146"/>
      <c r="M6" s="146" t="s">
        <v>42</v>
      </c>
      <c r="N6" s="94" t="s">
        <v>42</v>
      </c>
      <c r="O6" s="94" t="s">
        <v>44</v>
      </c>
    </row>
    <row r="7" spans="1:17" s="427" customFormat="1" ht="75" x14ac:dyDescent="0.3">
      <c r="A7" s="104">
        <f xml:space="preserve"> ROW() - 2</f>
        <v>5</v>
      </c>
      <c r="B7" s="94" t="s">
        <v>245</v>
      </c>
      <c r="C7" s="87" t="s">
        <v>224</v>
      </c>
      <c r="D7" s="94" t="s">
        <v>134</v>
      </c>
      <c r="E7" s="207">
        <f>SUM(Таблица913[[#This Row],[Средний балл аттестата]:[Балл первоочередной]])</f>
        <v>4.6399999999999997</v>
      </c>
      <c r="F7" s="94">
        <v>4.6399999999999997</v>
      </c>
      <c r="G7" s="150"/>
      <c r="H7" s="87" t="s">
        <v>477</v>
      </c>
      <c r="I7" s="94" t="s">
        <v>3</v>
      </c>
      <c r="J7" s="146" t="s">
        <v>110</v>
      </c>
      <c r="K7" s="146"/>
      <c r="L7" s="146"/>
      <c r="M7" s="146" t="s">
        <v>42</v>
      </c>
      <c r="N7" s="146" t="s">
        <v>42</v>
      </c>
      <c r="O7" s="94" t="s">
        <v>44</v>
      </c>
    </row>
    <row r="8" spans="1:17" s="7" customFormat="1" ht="37.5" x14ac:dyDescent="0.25">
      <c r="A8" s="104">
        <f xml:space="preserve"> ROW()-2</f>
        <v>6</v>
      </c>
      <c r="B8" s="90" t="s">
        <v>308</v>
      </c>
      <c r="C8" s="90" t="s">
        <v>222</v>
      </c>
      <c r="D8" s="87" t="s">
        <v>134</v>
      </c>
      <c r="E8" s="207">
        <f>SUM(Таблица913[[#This Row],[Средний балл аттестата]:[Балл первоочередной]])</f>
        <v>4.58</v>
      </c>
      <c r="F8" s="89">
        <v>4.58</v>
      </c>
      <c r="G8" s="87"/>
      <c r="H8" s="87" t="s">
        <v>479</v>
      </c>
      <c r="I8" s="87" t="s">
        <v>110</v>
      </c>
      <c r="J8" s="87"/>
      <c r="K8" s="87"/>
      <c r="L8" s="87"/>
      <c r="M8" s="87" t="s">
        <v>42</v>
      </c>
      <c r="N8" s="87" t="s">
        <v>42</v>
      </c>
      <c r="O8" s="87" t="s">
        <v>42</v>
      </c>
    </row>
    <row r="9" spans="1:17" s="7" customFormat="1" ht="37.5" x14ac:dyDescent="0.25">
      <c r="A9" s="104">
        <f>ROW()-2</f>
        <v>7</v>
      </c>
      <c r="B9" s="95" t="s">
        <v>415</v>
      </c>
      <c r="C9" s="90" t="s">
        <v>223</v>
      </c>
      <c r="D9" s="94" t="s">
        <v>134</v>
      </c>
      <c r="E9" s="207">
        <f>SUM(Таблица913[[#This Row],[Средний балл аттестата]:[Балл первоочередной]])</f>
        <v>4.58</v>
      </c>
      <c r="F9" s="97">
        <v>4.58</v>
      </c>
      <c r="G9" s="94"/>
      <c r="H9" s="87" t="s">
        <v>477</v>
      </c>
      <c r="I9" s="94" t="s">
        <v>110</v>
      </c>
      <c r="J9" s="94" t="s">
        <v>17</v>
      </c>
      <c r="K9" s="94"/>
      <c r="L9" s="94" t="s">
        <v>1108</v>
      </c>
      <c r="M9" s="94" t="s">
        <v>42</v>
      </c>
      <c r="N9" s="94"/>
      <c r="O9" s="94" t="s">
        <v>44</v>
      </c>
    </row>
    <row r="10" spans="1:17" s="7" customFormat="1" ht="37.5" x14ac:dyDescent="0.25">
      <c r="A10" s="104">
        <f xml:space="preserve"> ROW()-2</f>
        <v>8</v>
      </c>
      <c r="B10" s="95" t="s">
        <v>147</v>
      </c>
      <c r="C10" s="87" t="s">
        <v>222</v>
      </c>
      <c r="D10" s="94" t="s">
        <v>134</v>
      </c>
      <c r="E10" s="207">
        <f>SUM(Таблица913[[#This Row],[Средний балл аттестата]:[Балл первоочередной]])</f>
        <v>4.53</v>
      </c>
      <c r="F10" s="97">
        <v>4.53</v>
      </c>
      <c r="G10" s="94"/>
      <c r="H10" s="87" t="s">
        <v>479</v>
      </c>
      <c r="I10" s="94" t="s">
        <v>110</v>
      </c>
      <c r="J10" s="94" t="s">
        <v>449</v>
      </c>
      <c r="K10" s="94"/>
      <c r="L10" s="94"/>
      <c r="M10" s="94" t="s">
        <v>42</v>
      </c>
      <c r="N10" s="94" t="s">
        <v>42</v>
      </c>
      <c r="O10" s="94" t="s">
        <v>42</v>
      </c>
    </row>
    <row r="11" spans="1:17" s="427" customFormat="1" ht="79.5" customHeight="1" x14ac:dyDescent="0.25">
      <c r="A11" s="95">
        <f xml:space="preserve"> ROW()-2</f>
        <v>9</v>
      </c>
      <c r="B11" s="215" t="s">
        <v>1200</v>
      </c>
      <c r="C11" s="90" t="s">
        <v>224</v>
      </c>
      <c r="D11" s="95" t="s">
        <v>134</v>
      </c>
      <c r="E11" s="207">
        <f>SUM(Таблица913[[#This Row],[Средний балл аттестата]:[Балл первоочередной]])</f>
        <v>4.53</v>
      </c>
      <c r="F11" s="97">
        <v>4.53</v>
      </c>
      <c r="G11" s="95"/>
      <c r="H11" s="90" t="s">
        <v>476</v>
      </c>
      <c r="I11" s="95" t="s">
        <v>1092</v>
      </c>
      <c r="J11" s="95"/>
      <c r="K11" s="95"/>
      <c r="L11" s="95"/>
      <c r="M11" s="94" t="s">
        <v>42</v>
      </c>
      <c r="N11" s="95" t="s">
        <v>42</v>
      </c>
      <c r="O11" s="95" t="s">
        <v>42</v>
      </c>
    </row>
    <row r="12" spans="1:17" s="427" customFormat="1" ht="95.25" customHeight="1" x14ac:dyDescent="0.25">
      <c r="A12" s="95">
        <f t="shared" ref="A12:A22" si="0">ROW()-2</f>
        <v>10</v>
      </c>
      <c r="B12" s="95" t="s">
        <v>500</v>
      </c>
      <c r="C12" s="90" t="s">
        <v>222</v>
      </c>
      <c r="D12" s="94" t="s">
        <v>134</v>
      </c>
      <c r="E12" s="207">
        <f>SUM(Таблица913[[#This Row],[Средний балл аттестата]:[Балл первоочередной]])</f>
        <v>4.5</v>
      </c>
      <c r="F12" s="97">
        <v>4.5</v>
      </c>
      <c r="G12" s="94"/>
      <c r="H12" s="87" t="s">
        <v>479</v>
      </c>
      <c r="I12" s="94" t="s">
        <v>110</v>
      </c>
      <c r="J12" s="94"/>
      <c r="K12" s="94"/>
      <c r="L12" s="94"/>
      <c r="M12" s="94" t="s">
        <v>42</v>
      </c>
      <c r="N12" s="94" t="s">
        <v>42</v>
      </c>
      <c r="O12" s="94" t="s">
        <v>44</v>
      </c>
    </row>
    <row r="13" spans="1:17" s="7" customFormat="1" ht="93.75" customHeight="1" x14ac:dyDescent="0.25">
      <c r="A13" s="104">
        <f t="shared" si="0"/>
        <v>11</v>
      </c>
      <c r="B13" s="87" t="s">
        <v>146</v>
      </c>
      <c r="C13" s="89" t="s">
        <v>222</v>
      </c>
      <c r="D13" s="87" t="s">
        <v>134</v>
      </c>
      <c r="E13" s="207">
        <f>SUM(Таблица913[[#This Row],[Средний балл аттестата]:[Балл первоочередной]])</f>
        <v>4.5</v>
      </c>
      <c r="F13" s="87">
        <v>4.5</v>
      </c>
      <c r="G13" s="87"/>
      <c r="H13" s="87" t="s">
        <v>476</v>
      </c>
      <c r="I13" s="87" t="s">
        <v>183</v>
      </c>
      <c r="J13" s="87" t="s">
        <v>110</v>
      </c>
      <c r="K13" s="87"/>
      <c r="L13" s="87" t="s">
        <v>1082</v>
      </c>
      <c r="M13" s="87" t="s">
        <v>42</v>
      </c>
      <c r="N13" s="87" t="s">
        <v>42</v>
      </c>
      <c r="O13" s="109" t="s">
        <v>44</v>
      </c>
    </row>
    <row r="14" spans="1:17" s="427" customFormat="1" ht="111.75" customHeight="1" x14ac:dyDescent="0.25">
      <c r="A14" s="95">
        <f t="shared" si="0"/>
        <v>12</v>
      </c>
      <c r="B14" s="95" t="s">
        <v>1034</v>
      </c>
      <c r="C14" s="95" t="s">
        <v>223</v>
      </c>
      <c r="D14" s="94" t="s">
        <v>134</v>
      </c>
      <c r="E14" s="207">
        <f>SUM(Таблица913[[#This Row],[Средний балл аттестата]:[Балл первоочередной]])</f>
        <v>4.47</v>
      </c>
      <c r="F14" s="97">
        <v>4.47</v>
      </c>
      <c r="G14" s="94"/>
      <c r="H14" s="87" t="s">
        <v>477</v>
      </c>
      <c r="I14" s="94" t="s">
        <v>110</v>
      </c>
      <c r="J14" s="94" t="s">
        <v>6</v>
      </c>
      <c r="K14" s="94"/>
      <c r="L14" s="94"/>
      <c r="M14" s="94" t="s">
        <v>42</v>
      </c>
      <c r="N14" s="94"/>
      <c r="O14" s="94" t="s">
        <v>44</v>
      </c>
    </row>
    <row r="15" spans="1:17" s="7" customFormat="1" ht="56.25" x14ac:dyDescent="0.25">
      <c r="A15" s="104">
        <f t="shared" si="0"/>
        <v>13</v>
      </c>
      <c r="B15" s="95" t="s">
        <v>395</v>
      </c>
      <c r="C15" s="95" t="s">
        <v>222</v>
      </c>
      <c r="D15" s="94" t="s">
        <v>134</v>
      </c>
      <c r="E15" s="207">
        <f>SUM(Таблица913[[#This Row],[Средний балл аттестата]:[Балл первоочередной]])</f>
        <v>4.42</v>
      </c>
      <c r="F15" s="97">
        <v>4.42</v>
      </c>
      <c r="G15" s="94"/>
      <c r="H15" s="87" t="s">
        <v>479</v>
      </c>
      <c r="I15" s="94" t="s">
        <v>17</v>
      </c>
      <c r="J15" s="94" t="s">
        <v>110</v>
      </c>
      <c r="K15" s="94"/>
      <c r="L15" s="94"/>
      <c r="M15" s="94" t="s">
        <v>42</v>
      </c>
      <c r="N15" s="94" t="s">
        <v>42</v>
      </c>
      <c r="O15" s="94" t="s">
        <v>42</v>
      </c>
    </row>
    <row r="16" spans="1:17" s="411" customFormat="1" ht="37.5" x14ac:dyDescent="0.25">
      <c r="A16" s="251">
        <f t="shared" si="0"/>
        <v>14</v>
      </c>
      <c r="B16" s="216" t="s">
        <v>1139</v>
      </c>
      <c r="C16" s="90" t="s">
        <v>222</v>
      </c>
      <c r="D16" s="216" t="s">
        <v>134</v>
      </c>
      <c r="E16" s="207">
        <f>SUM(Таблица913[[#This Row],[Средний балл аттестата]:[Балл первоочередной]])</f>
        <v>4.41</v>
      </c>
      <c r="F16" s="207">
        <v>4.41</v>
      </c>
      <c r="G16" s="216"/>
      <c r="H16" s="216" t="s">
        <v>476</v>
      </c>
      <c r="I16" s="216" t="s">
        <v>1092</v>
      </c>
      <c r="J16" s="216" t="s">
        <v>52</v>
      </c>
      <c r="K16" s="216"/>
      <c r="L16" s="216"/>
      <c r="M16" s="208" t="s">
        <v>42</v>
      </c>
      <c r="N16" s="208" t="s">
        <v>42</v>
      </c>
      <c r="O16" s="216" t="s">
        <v>44</v>
      </c>
      <c r="P16" s="450"/>
      <c r="Q16" s="483"/>
    </row>
    <row r="17" spans="1:15" s="7" customFormat="1" ht="37.5" x14ac:dyDescent="0.25">
      <c r="A17" s="104">
        <f t="shared" si="0"/>
        <v>15</v>
      </c>
      <c r="B17" s="90" t="s">
        <v>684</v>
      </c>
      <c r="C17" s="90" t="s">
        <v>222</v>
      </c>
      <c r="D17" s="87" t="s">
        <v>134</v>
      </c>
      <c r="E17" s="207">
        <f>SUM(Таблица913[[#This Row],[Средний балл аттестата]:[Балл первоочередной]])</f>
        <v>4.3899999999999997</v>
      </c>
      <c r="F17" s="89">
        <v>4.3899999999999997</v>
      </c>
      <c r="G17" s="87"/>
      <c r="H17" s="87" t="s">
        <v>479</v>
      </c>
      <c r="I17" s="87" t="s">
        <v>52</v>
      </c>
      <c r="J17" s="87" t="s">
        <v>7</v>
      </c>
      <c r="K17" s="87" t="s">
        <v>110</v>
      </c>
      <c r="L17" s="87"/>
      <c r="M17" s="87" t="s">
        <v>42</v>
      </c>
      <c r="N17" s="87" t="s">
        <v>42</v>
      </c>
      <c r="O17" s="109" t="s">
        <v>42</v>
      </c>
    </row>
    <row r="18" spans="1:15" s="85" customFormat="1" ht="75" x14ac:dyDescent="0.25">
      <c r="A18" s="104">
        <f t="shared" si="0"/>
        <v>16</v>
      </c>
      <c r="B18" s="106" t="s">
        <v>578</v>
      </c>
      <c r="C18" s="106" t="s">
        <v>223</v>
      </c>
      <c r="D18" s="105" t="s">
        <v>134</v>
      </c>
      <c r="E18" s="207">
        <f>SUM(Таблица913[[#This Row],[Средний балл аттестата]:[Балл первоочередной]])</f>
        <v>4.38</v>
      </c>
      <c r="F18" s="108">
        <v>4.38</v>
      </c>
      <c r="G18" s="105"/>
      <c r="H18" s="87" t="s">
        <v>476</v>
      </c>
      <c r="I18" s="105" t="s">
        <v>7</v>
      </c>
      <c r="J18" s="105" t="s">
        <v>110</v>
      </c>
      <c r="K18" s="105"/>
      <c r="L18" s="105"/>
      <c r="M18" s="105" t="s">
        <v>42</v>
      </c>
      <c r="N18" s="105" t="s">
        <v>42</v>
      </c>
      <c r="O18" s="105" t="s">
        <v>44</v>
      </c>
    </row>
    <row r="19" spans="1:15" s="411" customFormat="1" ht="56.25" x14ac:dyDescent="0.25">
      <c r="A19" s="104">
        <f t="shared" si="0"/>
        <v>17</v>
      </c>
      <c r="B19" s="90" t="s">
        <v>584</v>
      </c>
      <c r="C19" s="90" t="s">
        <v>222</v>
      </c>
      <c r="D19" s="87" t="s">
        <v>134</v>
      </c>
      <c r="E19" s="207">
        <f>SUM(Таблица913[[#This Row],[Средний балл аттестата]:[Балл первоочередной]])</f>
        <v>4.38</v>
      </c>
      <c r="F19" s="89">
        <v>4.38</v>
      </c>
      <c r="G19" s="89"/>
      <c r="H19" s="92" t="s">
        <v>477</v>
      </c>
      <c r="I19" s="92" t="s">
        <v>183</v>
      </c>
      <c r="J19" s="92" t="s">
        <v>110</v>
      </c>
      <c r="K19" s="92"/>
      <c r="L19" s="92"/>
      <c r="M19" s="87" t="s">
        <v>42</v>
      </c>
      <c r="N19" s="87" t="s">
        <v>42</v>
      </c>
      <c r="O19" s="109" t="s">
        <v>44</v>
      </c>
    </row>
    <row r="20" spans="1:15" s="7" customFormat="1" ht="56.25" x14ac:dyDescent="0.25">
      <c r="A20" s="104">
        <f t="shared" si="0"/>
        <v>18</v>
      </c>
      <c r="B20" s="90" t="s">
        <v>698</v>
      </c>
      <c r="C20" s="90" t="s">
        <v>222</v>
      </c>
      <c r="D20" s="87" t="s">
        <v>134</v>
      </c>
      <c r="E20" s="207">
        <f>SUM(Таблица913[[#This Row],[Средний балл аттестата]:[Балл первоочередной]])</f>
        <v>4.38</v>
      </c>
      <c r="F20" s="89">
        <v>4.38</v>
      </c>
      <c r="G20" s="89"/>
      <c r="H20" s="87" t="s">
        <v>476</v>
      </c>
      <c r="I20" s="87" t="s">
        <v>183</v>
      </c>
      <c r="J20" s="87" t="s">
        <v>7</v>
      </c>
      <c r="K20" s="87" t="s">
        <v>110</v>
      </c>
      <c r="L20" s="87"/>
      <c r="M20" s="87" t="s">
        <v>42</v>
      </c>
      <c r="N20" s="87" t="s">
        <v>42</v>
      </c>
      <c r="O20" s="109" t="s">
        <v>44</v>
      </c>
    </row>
    <row r="21" spans="1:15" s="7" customFormat="1" ht="37.5" x14ac:dyDescent="0.25">
      <c r="A21" s="104">
        <f t="shared" si="0"/>
        <v>19</v>
      </c>
      <c r="B21" s="106" t="s">
        <v>1033</v>
      </c>
      <c r="C21" s="106" t="s">
        <v>223</v>
      </c>
      <c r="D21" s="105" t="s">
        <v>134</v>
      </c>
      <c r="E21" s="207">
        <f>SUM(Таблица913[[#This Row],[Средний балл аттестата]:[Балл первоочередной]])</f>
        <v>4.38</v>
      </c>
      <c r="F21" s="108">
        <v>4.38</v>
      </c>
      <c r="G21" s="108"/>
      <c r="H21" s="90" t="s">
        <v>477</v>
      </c>
      <c r="I21" s="105" t="s">
        <v>110</v>
      </c>
      <c r="J21" s="105"/>
      <c r="K21" s="105"/>
      <c r="L21" s="105"/>
      <c r="M21" s="105" t="s">
        <v>42</v>
      </c>
      <c r="N21" s="105"/>
      <c r="O21" s="105" t="s">
        <v>42</v>
      </c>
    </row>
    <row r="22" spans="1:15" s="85" customFormat="1" ht="37.5" x14ac:dyDescent="0.25">
      <c r="A22" s="202">
        <f t="shared" si="0"/>
        <v>20</v>
      </c>
      <c r="B22" s="312" t="s">
        <v>1056</v>
      </c>
      <c r="C22" s="312" t="s">
        <v>223</v>
      </c>
      <c r="D22" s="161" t="s">
        <v>134</v>
      </c>
      <c r="E22" s="207">
        <f>SUM(Таблица913[[#This Row],[Средний балл аттестата]:[Балл первоочередной]])</f>
        <v>4.38</v>
      </c>
      <c r="F22" s="162">
        <v>4.38</v>
      </c>
      <c r="G22" s="161"/>
      <c r="H22" s="135" t="s">
        <v>477</v>
      </c>
      <c r="I22" s="161" t="s">
        <v>110</v>
      </c>
      <c r="J22" s="161"/>
      <c r="K22" s="161"/>
      <c r="L22" s="161"/>
      <c r="M22" s="161" t="s">
        <v>42</v>
      </c>
      <c r="N22" s="161"/>
      <c r="O22" s="161" t="s">
        <v>44</v>
      </c>
    </row>
    <row r="23" spans="1:15" s="85" customFormat="1" ht="56.25" x14ac:dyDescent="0.25">
      <c r="A23" s="95">
        <f xml:space="preserve"> ROW()-2</f>
        <v>21</v>
      </c>
      <c r="B23" s="95" t="s">
        <v>278</v>
      </c>
      <c r="C23" s="95" t="s">
        <v>222</v>
      </c>
      <c r="D23" s="94" t="s">
        <v>134</v>
      </c>
      <c r="E23" s="207">
        <f>SUM(Таблица913[[#This Row],[Средний балл аттестата]:[Балл первоочередной]])</f>
        <v>4.37</v>
      </c>
      <c r="F23" s="97">
        <v>4.37</v>
      </c>
      <c r="G23" s="94"/>
      <c r="H23" s="87" t="s">
        <v>477</v>
      </c>
      <c r="I23" s="94" t="s">
        <v>110</v>
      </c>
      <c r="J23" s="94"/>
      <c r="K23" s="94"/>
      <c r="L23" s="94" t="s">
        <v>1125</v>
      </c>
      <c r="M23" s="94" t="s">
        <v>42</v>
      </c>
      <c r="N23" s="105" t="s">
        <v>42</v>
      </c>
      <c r="O23" s="94" t="s">
        <v>42</v>
      </c>
    </row>
    <row r="24" spans="1:15" s="7" customFormat="1" ht="56.25" x14ac:dyDescent="0.25">
      <c r="A24" s="104">
        <f>ROW()-2</f>
        <v>22</v>
      </c>
      <c r="B24" s="90" t="s">
        <v>644</v>
      </c>
      <c r="C24" s="90" t="s">
        <v>224</v>
      </c>
      <c r="D24" s="87" t="s">
        <v>134</v>
      </c>
      <c r="E24" s="207">
        <f>SUM(Таблица913[[#This Row],[Средний балл аттестата]:[Балл первоочередной]])</f>
        <v>4.37</v>
      </c>
      <c r="F24" s="89">
        <v>4.37</v>
      </c>
      <c r="G24" s="87"/>
      <c r="H24" s="87" t="s">
        <v>479</v>
      </c>
      <c r="I24" s="87" t="s">
        <v>52</v>
      </c>
      <c r="J24" s="87" t="s">
        <v>7</v>
      </c>
      <c r="K24" s="87" t="s">
        <v>110</v>
      </c>
      <c r="L24" s="129" t="s">
        <v>1074</v>
      </c>
      <c r="M24" s="87" t="s">
        <v>42</v>
      </c>
      <c r="N24" s="87" t="s">
        <v>42</v>
      </c>
      <c r="O24" s="109" t="s">
        <v>42</v>
      </c>
    </row>
    <row r="25" spans="1:15" s="7" customFormat="1" ht="37.5" x14ac:dyDescent="0.25">
      <c r="A25" s="215">
        <f xml:space="preserve"> ROW()-2</f>
        <v>23</v>
      </c>
      <c r="B25" s="195" t="s">
        <v>1144</v>
      </c>
      <c r="C25" s="106" t="s">
        <v>222</v>
      </c>
      <c r="D25" s="195" t="s">
        <v>134</v>
      </c>
      <c r="E25" s="207">
        <f>SUM(Таблица913[[#This Row],[Средний балл аттестата]:[Балл первоочередной]])</f>
        <v>4.37</v>
      </c>
      <c r="F25" s="197">
        <v>4.37</v>
      </c>
      <c r="G25" s="195"/>
      <c r="H25" s="216" t="s">
        <v>476</v>
      </c>
      <c r="I25" s="195" t="s">
        <v>1092</v>
      </c>
      <c r="J25" s="195" t="s">
        <v>7</v>
      </c>
      <c r="K25" s="195"/>
      <c r="L25" s="195"/>
      <c r="M25" s="196" t="s">
        <v>42</v>
      </c>
      <c r="N25" s="196" t="s">
        <v>42</v>
      </c>
      <c r="O25" s="195" t="s">
        <v>42</v>
      </c>
    </row>
    <row r="26" spans="1:15" s="7" customFormat="1" ht="37.5" x14ac:dyDescent="0.25">
      <c r="A26" s="251">
        <f>ROW()-2</f>
        <v>24</v>
      </c>
      <c r="B26" s="195" t="s">
        <v>1124</v>
      </c>
      <c r="C26" s="106" t="s">
        <v>222</v>
      </c>
      <c r="D26" s="195" t="s">
        <v>134</v>
      </c>
      <c r="E26" s="207">
        <f>SUM(Таблица913[[#This Row],[Средний балл аттестата]:[Балл первоочередной]])</f>
        <v>4.33</v>
      </c>
      <c r="F26" s="197">
        <v>4.33</v>
      </c>
      <c r="G26" s="195"/>
      <c r="H26" s="195" t="s">
        <v>476</v>
      </c>
      <c r="I26" s="195" t="s">
        <v>1092</v>
      </c>
      <c r="J26" s="195" t="s">
        <v>7</v>
      </c>
      <c r="K26" s="195" t="s">
        <v>52</v>
      </c>
      <c r="L26" s="195"/>
      <c r="M26" s="195" t="s">
        <v>42</v>
      </c>
      <c r="N26" s="194" t="s">
        <v>42</v>
      </c>
      <c r="O26" s="196" t="s">
        <v>44</v>
      </c>
    </row>
    <row r="27" spans="1:15" s="7" customFormat="1" ht="93.75" x14ac:dyDescent="0.25">
      <c r="A27" s="104">
        <f>ROW()-2</f>
        <v>25</v>
      </c>
      <c r="B27" s="106" t="s">
        <v>594</v>
      </c>
      <c r="C27" s="106" t="s">
        <v>222</v>
      </c>
      <c r="D27" s="105" t="s">
        <v>134</v>
      </c>
      <c r="E27" s="207">
        <f>SUM(Таблица913[[#This Row],[Средний балл аттестата]:[Балл первоочередной]])</f>
        <v>4.32</v>
      </c>
      <c r="F27" s="108">
        <v>4.32</v>
      </c>
      <c r="G27" s="105"/>
      <c r="H27" s="87" t="s">
        <v>477</v>
      </c>
      <c r="I27" s="105" t="s">
        <v>110</v>
      </c>
      <c r="J27" s="105" t="s">
        <v>595</v>
      </c>
      <c r="K27" s="105" t="s">
        <v>33</v>
      </c>
      <c r="L27" s="105" t="s">
        <v>1138</v>
      </c>
      <c r="M27" s="105" t="s">
        <v>42</v>
      </c>
      <c r="N27" s="105" t="s">
        <v>42</v>
      </c>
      <c r="O27" s="105" t="s">
        <v>42</v>
      </c>
    </row>
    <row r="28" spans="1:15" s="7" customFormat="1" ht="75" x14ac:dyDescent="0.25">
      <c r="A28" s="104">
        <f>ROW()-2</f>
        <v>26</v>
      </c>
      <c r="B28" s="94" t="s">
        <v>461</v>
      </c>
      <c r="C28" s="94" t="s">
        <v>224</v>
      </c>
      <c r="D28" s="94" t="s">
        <v>134</v>
      </c>
      <c r="E28" s="207">
        <f>SUM(Таблица913[[#This Row],[Средний балл аттестата]:[Балл первоочередной]])</f>
        <v>4.32</v>
      </c>
      <c r="F28" s="97">
        <v>4.32</v>
      </c>
      <c r="G28" s="94"/>
      <c r="H28" s="87" t="s">
        <v>476</v>
      </c>
      <c r="I28" s="94" t="s">
        <v>17</v>
      </c>
      <c r="J28" s="94" t="s">
        <v>110</v>
      </c>
      <c r="K28" s="94" t="s">
        <v>1071</v>
      </c>
      <c r="L28" s="94"/>
      <c r="M28" s="94" t="s">
        <v>42</v>
      </c>
      <c r="N28" s="94" t="s">
        <v>42</v>
      </c>
      <c r="O28" s="94" t="s">
        <v>42</v>
      </c>
    </row>
    <row r="29" spans="1:15" s="7" customFormat="1" ht="93.75" x14ac:dyDescent="0.25">
      <c r="A29" s="104">
        <f>ROW()-2</f>
        <v>27</v>
      </c>
      <c r="B29" s="95" t="s">
        <v>1169</v>
      </c>
      <c r="C29" s="95" t="s">
        <v>223</v>
      </c>
      <c r="D29" s="94" t="s">
        <v>134</v>
      </c>
      <c r="E29" s="207">
        <f>SUM(Таблица913[[#This Row],[Средний балл аттестата]:[Балл первоочередной]])</f>
        <v>4.32</v>
      </c>
      <c r="F29" s="97">
        <v>4.32</v>
      </c>
      <c r="G29" s="94"/>
      <c r="H29" s="87" t="s">
        <v>477</v>
      </c>
      <c r="I29" s="94" t="s">
        <v>52</v>
      </c>
      <c r="J29" s="94" t="s">
        <v>5</v>
      </c>
      <c r="K29" s="94" t="s">
        <v>6</v>
      </c>
      <c r="L29" s="94" t="s">
        <v>1170</v>
      </c>
      <c r="M29" s="95" t="s">
        <v>42</v>
      </c>
      <c r="N29" s="94" t="s">
        <v>42</v>
      </c>
      <c r="O29" s="105" t="s">
        <v>42</v>
      </c>
    </row>
    <row r="30" spans="1:15" s="85" customFormat="1" ht="56.25" x14ac:dyDescent="0.25">
      <c r="A30" s="104">
        <f xml:space="preserve"> ROW()-2</f>
        <v>28</v>
      </c>
      <c r="B30" s="87" t="s">
        <v>109</v>
      </c>
      <c r="C30" s="87" t="s">
        <v>222</v>
      </c>
      <c r="D30" s="87" t="s">
        <v>134</v>
      </c>
      <c r="E30" s="207">
        <f>SUM(Таблица913[[#This Row],[Средний балл аттестата]:[Балл первоочередной]])</f>
        <v>4.3099999999999996</v>
      </c>
      <c r="F30" s="89">
        <v>4.3099999999999996</v>
      </c>
      <c r="G30" s="89"/>
      <c r="H30" s="87" t="s">
        <v>479</v>
      </c>
      <c r="I30" s="87" t="s">
        <v>115</v>
      </c>
      <c r="J30" s="87" t="s">
        <v>110</v>
      </c>
      <c r="K30" s="87" t="s">
        <v>33</v>
      </c>
      <c r="L30" s="87"/>
      <c r="M30" s="87" t="s">
        <v>42</v>
      </c>
      <c r="N30" s="87" t="s">
        <v>42</v>
      </c>
      <c r="O30" s="109" t="s">
        <v>44</v>
      </c>
    </row>
    <row r="31" spans="1:15" s="7" customFormat="1" ht="75" x14ac:dyDescent="0.25">
      <c r="A31" s="86">
        <f xml:space="preserve"> ROW() - 2</f>
        <v>29</v>
      </c>
      <c r="B31" s="95" t="s">
        <v>588</v>
      </c>
      <c r="C31" s="95" t="s">
        <v>224</v>
      </c>
      <c r="D31" s="94" t="s">
        <v>136</v>
      </c>
      <c r="E31" s="207">
        <f>SUM(Таблица913[[#This Row],[Средний балл аттестата]:[Балл первоочередной]])</f>
        <v>4.3099999999999996</v>
      </c>
      <c r="F31" s="97">
        <v>4.3099999999999996</v>
      </c>
      <c r="G31" s="94"/>
      <c r="H31" s="87" t="s">
        <v>476</v>
      </c>
      <c r="I31" s="94" t="s">
        <v>3</v>
      </c>
      <c r="J31" s="94" t="s">
        <v>110</v>
      </c>
      <c r="K31" s="94"/>
      <c r="L31" s="94"/>
      <c r="M31" s="94" t="s">
        <v>42</v>
      </c>
      <c r="N31" s="94" t="s">
        <v>42</v>
      </c>
      <c r="O31" s="94" t="s">
        <v>44</v>
      </c>
    </row>
    <row r="32" spans="1:15" s="7" customFormat="1" ht="75" x14ac:dyDescent="0.25">
      <c r="A32" s="104">
        <f>ROW()-2</f>
        <v>30</v>
      </c>
      <c r="B32" s="87" t="s">
        <v>692</v>
      </c>
      <c r="C32" s="87" t="s">
        <v>222</v>
      </c>
      <c r="D32" s="87" t="s">
        <v>134</v>
      </c>
      <c r="E32" s="207">
        <f>SUM(Таблица913[[#This Row],[Средний балл аттестата]:[Балл первоочередной]])</f>
        <v>4.3</v>
      </c>
      <c r="F32" s="89">
        <v>4.3</v>
      </c>
      <c r="G32" s="87"/>
      <c r="H32" s="87" t="s">
        <v>476</v>
      </c>
      <c r="I32" s="87" t="s">
        <v>620</v>
      </c>
      <c r="J32" s="87" t="s">
        <v>17</v>
      </c>
      <c r="K32" s="87" t="s">
        <v>110</v>
      </c>
      <c r="L32" s="87"/>
      <c r="M32" s="87" t="s">
        <v>42</v>
      </c>
      <c r="N32" s="87" t="s">
        <v>42</v>
      </c>
      <c r="O32" s="109" t="s">
        <v>44</v>
      </c>
    </row>
    <row r="33" spans="1:17" s="7" customFormat="1" ht="75" x14ac:dyDescent="0.25">
      <c r="A33" s="95">
        <f>ROW()-2</f>
        <v>31</v>
      </c>
      <c r="B33" s="95" t="s">
        <v>838</v>
      </c>
      <c r="C33" s="95" t="s">
        <v>222</v>
      </c>
      <c r="D33" s="94" t="s">
        <v>134</v>
      </c>
      <c r="E33" s="207">
        <f>SUM(Таблица913[[#This Row],[Средний балл аттестата]:[Балл первоочередной]])</f>
        <v>4.29</v>
      </c>
      <c r="F33" s="97">
        <v>4.29</v>
      </c>
      <c r="G33" s="97"/>
      <c r="H33" s="94" t="s">
        <v>476</v>
      </c>
      <c r="I33" s="94" t="s">
        <v>110</v>
      </c>
      <c r="J33" s="94" t="s">
        <v>52</v>
      </c>
      <c r="K33" s="94" t="s">
        <v>7</v>
      </c>
      <c r="L33" s="94"/>
      <c r="M33" s="94" t="s">
        <v>42</v>
      </c>
      <c r="N33" s="94" t="s">
        <v>42</v>
      </c>
      <c r="O33" s="94" t="s">
        <v>42</v>
      </c>
    </row>
    <row r="34" spans="1:17" s="7" customFormat="1" ht="75" x14ac:dyDescent="0.3">
      <c r="A34" s="104">
        <f xml:space="preserve"> ROW()-2</f>
        <v>32</v>
      </c>
      <c r="B34" s="105" t="s">
        <v>216</v>
      </c>
      <c r="C34" s="105" t="s">
        <v>222</v>
      </c>
      <c r="D34" s="105" t="s">
        <v>134</v>
      </c>
      <c r="E34" s="207">
        <f>SUM(Таблица913[[#This Row],[Средний балл аттестата]:[Балл первоочередной]])</f>
        <v>4.28</v>
      </c>
      <c r="F34" s="105">
        <v>4.28</v>
      </c>
      <c r="G34" s="501"/>
      <c r="H34" s="105" t="s">
        <v>479</v>
      </c>
      <c r="I34" s="105" t="s">
        <v>110</v>
      </c>
      <c r="J34" s="105" t="s">
        <v>1071</v>
      </c>
      <c r="K34" s="121"/>
      <c r="L34" s="121"/>
      <c r="M34" s="121" t="s">
        <v>42</v>
      </c>
      <c r="N34" s="105" t="s">
        <v>42</v>
      </c>
      <c r="O34" s="105" t="s">
        <v>42</v>
      </c>
    </row>
    <row r="35" spans="1:17" s="7" customFormat="1" ht="75" x14ac:dyDescent="0.25">
      <c r="A35" s="104">
        <f xml:space="preserve"> ROW()-2</f>
        <v>33</v>
      </c>
      <c r="B35" s="87" t="s">
        <v>49</v>
      </c>
      <c r="C35" s="87" t="s">
        <v>222</v>
      </c>
      <c r="D35" s="87" t="s">
        <v>136</v>
      </c>
      <c r="E35" s="207">
        <f>SUM(Таблица913[[#This Row],[Средний балл аттестата]:[Балл первоочередной]])</f>
        <v>4.26</v>
      </c>
      <c r="F35" s="89">
        <v>4.26</v>
      </c>
      <c r="G35" s="89"/>
      <c r="H35" s="87" t="s">
        <v>479</v>
      </c>
      <c r="I35" s="87" t="s">
        <v>3</v>
      </c>
      <c r="J35" s="87" t="s">
        <v>110</v>
      </c>
      <c r="K35" s="87"/>
      <c r="L35" s="87"/>
      <c r="M35" s="87" t="s">
        <v>42</v>
      </c>
      <c r="N35" s="87" t="s">
        <v>42</v>
      </c>
      <c r="O35" s="109" t="s">
        <v>42</v>
      </c>
    </row>
    <row r="36" spans="1:17" s="7" customFormat="1" ht="56.25" x14ac:dyDescent="0.25">
      <c r="A36" s="104">
        <f>ROW()-2</f>
        <v>34</v>
      </c>
      <c r="B36" s="105" t="s">
        <v>624</v>
      </c>
      <c r="C36" s="105" t="s">
        <v>222</v>
      </c>
      <c r="D36" s="105" t="s">
        <v>134</v>
      </c>
      <c r="E36" s="207">
        <f>SUM(Таблица913[[#This Row],[Средний балл аттестата]:[Балл первоочередной]])</f>
        <v>4.26</v>
      </c>
      <c r="F36" s="108">
        <v>4.26</v>
      </c>
      <c r="G36" s="108"/>
      <c r="H36" s="105" t="s">
        <v>477</v>
      </c>
      <c r="I36" s="105" t="s">
        <v>183</v>
      </c>
      <c r="J36" s="105" t="s">
        <v>52</v>
      </c>
      <c r="K36" s="105" t="s">
        <v>110</v>
      </c>
      <c r="L36" s="105" t="s">
        <v>1081</v>
      </c>
      <c r="M36" s="105" t="s">
        <v>42</v>
      </c>
      <c r="N36" s="105" t="s">
        <v>42</v>
      </c>
      <c r="O36" s="105" t="s">
        <v>44</v>
      </c>
    </row>
    <row r="37" spans="1:17" s="7" customFormat="1" ht="37.5" x14ac:dyDescent="0.25">
      <c r="A37" s="104">
        <f xml:space="preserve"> ROW()-2</f>
        <v>35</v>
      </c>
      <c r="B37" s="95" t="s">
        <v>1035</v>
      </c>
      <c r="C37" s="95" t="s">
        <v>223</v>
      </c>
      <c r="D37" s="97" t="s">
        <v>136</v>
      </c>
      <c r="E37" s="207">
        <f>SUM(Таблица913[[#This Row],[Средний балл аттестата]:[Балл первоочередной]])</f>
        <v>4.26</v>
      </c>
      <c r="F37" s="97">
        <v>4.26</v>
      </c>
      <c r="G37" s="97"/>
      <c r="H37" s="94" t="s">
        <v>477</v>
      </c>
      <c r="I37" s="94" t="s">
        <v>115</v>
      </c>
      <c r="J37" s="94" t="s">
        <v>110</v>
      </c>
      <c r="K37" s="94"/>
      <c r="L37" s="94"/>
      <c r="M37" s="94" t="s">
        <v>42</v>
      </c>
      <c r="N37" s="94"/>
      <c r="O37" s="94" t="s">
        <v>44</v>
      </c>
    </row>
    <row r="38" spans="1:17" s="7" customFormat="1" ht="75" x14ac:dyDescent="0.25">
      <c r="A38" s="104">
        <f>ROW()-2</f>
        <v>36</v>
      </c>
      <c r="B38" s="106" t="s">
        <v>994</v>
      </c>
      <c r="C38" s="106" t="s">
        <v>223</v>
      </c>
      <c r="D38" s="106" t="s">
        <v>134</v>
      </c>
      <c r="E38" s="207">
        <f>SUM(Таблица913[[#This Row],[Средний балл аттестата]:[Балл первоочередной]])</f>
        <v>4.25</v>
      </c>
      <c r="F38" s="108">
        <v>4.25</v>
      </c>
      <c r="G38" s="105"/>
      <c r="H38" s="105" t="s">
        <v>477</v>
      </c>
      <c r="I38" s="105" t="s">
        <v>3</v>
      </c>
      <c r="J38" s="105" t="s">
        <v>110</v>
      </c>
      <c r="K38" s="105"/>
      <c r="L38" s="105"/>
      <c r="M38" s="105" t="s">
        <v>42</v>
      </c>
      <c r="N38" s="105" t="s">
        <v>168</v>
      </c>
      <c r="O38" s="105" t="s">
        <v>44</v>
      </c>
    </row>
    <row r="39" spans="1:17" s="7" customFormat="1" ht="75" x14ac:dyDescent="0.25">
      <c r="A39" s="104">
        <f xml:space="preserve"> ROW() - 2</f>
        <v>37</v>
      </c>
      <c r="B39" s="106" t="s">
        <v>48</v>
      </c>
      <c r="C39" s="106" t="s">
        <v>222</v>
      </c>
      <c r="D39" s="106" t="s">
        <v>134</v>
      </c>
      <c r="E39" s="207">
        <f>SUM(Таблица913[[#This Row],[Средний балл аттестата]:[Балл первоочередной]])</f>
        <v>4.25</v>
      </c>
      <c r="F39" s="108">
        <v>4.25</v>
      </c>
      <c r="G39" s="108"/>
      <c r="H39" s="105" t="s">
        <v>476</v>
      </c>
      <c r="I39" s="105" t="s">
        <v>33</v>
      </c>
      <c r="J39" s="105" t="s">
        <v>110</v>
      </c>
      <c r="K39" s="105" t="s">
        <v>7</v>
      </c>
      <c r="L39" s="105"/>
      <c r="M39" s="105" t="s">
        <v>42</v>
      </c>
      <c r="N39" s="105" t="s">
        <v>42</v>
      </c>
      <c r="O39" s="105" t="s">
        <v>44</v>
      </c>
    </row>
    <row r="40" spans="1:17" s="411" customFormat="1" ht="37.5" x14ac:dyDescent="0.25">
      <c r="A40" s="104">
        <f>ROW()-2</f>
        <v>38</v>
      </c>
      <c r="B40" s="106" t="s">
        <v>645</v>
      </c>
      <c r="C40" s="106" t="s">
        <v>224</v>
      </c>
      <c r="D40" s="105" t="s">
        <v>134</v>
      </c>
      <c r="E40" s="207">
        <f>SUM(Таблица913[[#This Row],[Средний балл аттестата]:[Балл первоочередной]])</f>
        <v>4.2</v>
      </c>
      <c r="F40" s="108">
        <v>4.2</v>
      </c>
      <c r="G40" s="105"/>
      <c r="H40" s="108" t="s">
        <v>476</v>
      </c>
      <c r="I40" s="105" t="s">
        <v>52</v>
      </c>
      <c r="J40" s="105" t="s">
        <v>110</v>
      </c>
      <c r="K40" s="105"/>
      <c r="L40" s="87"/>
      <c r="M40" s="105" t="s">
        <v>42</v>
      </c>
      <c r="N40" s="105" t="s">
        <v>42</v>
      </c>
      <c r="O40" s="105" t="s">
        <v>42</v>
      </c>
    </row>
    <row r="41" spans="1:17" s="7" customFormat="1" ht="75" x14ac:dyDescent="0.25">
      <c r="A41" s="104">
        <f xml:space="preserve"> ROW()-2</f>
        <v>39</v>
      </c>
      <c r="B41" s="106" t="s">
        <v>65</v>
      </c>
      <c r="C41" s="105" t="s">
        <v>222</v>
      </c>
      <c r="D41" s="105" t="s">
        <v>134</v>
      </c>
      <c r="E41" s="207">
        <f>SUM(Таблица913[[#This Row],[Средний балл аттестата]:[Балл первоочередной]])</f>
        <v>4.1900000000000004</v>
      </c>
      <c r="F41" s="108">
        <v>4.1900000000000004</v>
      </c>
      <c r="G41" s="105"/>
      <c r="H41" s="105" t="s">
        <v>479</v>
      </c>
      <c r="I41" s="105" t="s">
        <v>52</v>
      </c>
      <c r="J41" s="105" t="s">
        <v>110</v>
      </c>
      <c r="K41" s="105" t="s">
        <v>7</v>
      </c>
      <c r="L41" s="105"/>
      <c r="M41" s="105" t="s">
        <v>42</v>
      </c>
      <c r="N41" s="105" t="s">
        <v>42</v>
      </c>
      <c r="O41" s="105" t="s">
        <v>42</v>
      </c>
    </row>
    <row r="42" spans="1:17" s="85" customFormat="1" ht="37.5" x14ac:dyDescent="0.25">
      <c r="A42" s="104">
        <f>ROW()-2</f>
        <v>40</v>
      </c>
      <c r="B42" s="104" t="s">
        <v>626</v>
      </c>
      <c r="C42" s="104" t="s">
        <v>222</v>
      </c>
      <c r="D42" s="109" t="s">
        <v>134</v>
      </c>
      <c r="E42" s="207">
        <f>SUM(Таблица913[[#This Row],[Средний балл аттестата]:[Балл первоочередной]])</f>
        <v>4.1900000000000004</v>
      </c>
      <c r="F42" s="155">
        <v>4.1900000000000004</v>
      </c>
      <c r="G42" s="109"/>
      <c r="H42" s="109" t="s">
        <v>477</v>
      </c>
      <c r="I42" s="109" t="s">
        <v>110</v>
      </c>
      <c r="J42" s="109"/>
      <c r="K42" s="109"/>
      <c r="L42" s="109" t="s">
        <v>1128</v>
      </c>
      <c r="M42" s="109" t="s">
        <v>42</v>
      </c>
      <c r="N42" s="109" t="s">
        <v>42</v>
      </c>
      <c r="O42" s="109" t="s">
        <v>44</v>
      </c>
    </row>
    <row r="43" spans="1:17" s="7" customFormat="1" ht="37.5" x14ac:dyDescent="0.25">
      <c r="A43" s="104">
        <f xml:space="preserve"> ROW()-2</f>
        <v>41</v>
      </c>
      <c r="B43" s="106" t="s">
        <v>307</v>
      </c>
      <c r="C43" s="106" t="s">
        <v>223</v>
      </c>
      <c r="D43" s="105" t="s">
        <v>134</v>
      </c>
      <c r="E43" s="207">
        <f>SUM(Таблица913[[#This Row],[Средний балл аттестата]:[Балл первоочередной]])</f>
        <v>4.18</v>
      </c>
      <c r="F43" s="108">
        <v>4.18</v>
      </c>
      <c r="G43" s="105"/>
      <c r="H43" s="105" t="s">
        <v>477</v>
      </c>
      <c r="I43" s="105" t="s">
        <v>110</v>
      </c>
      <c r="J43" s="105"/>
      <c r="K43" s="105"/>
      <c r="L43" s="105"/>
      <c r="M43" s="105" t="s">
        <v>42</v>
      </c>
      <c r="N43" s="105"/>
      <c r="O43" s="105" t="s">
        <v>42</v>
      </c>
    </row>
    <row r="44" spans="1:17" s="7" customFormat="1" ht="87" customHeight="1" x14ac:dyDescent="0.25">
      <c r="A44" s="95">
        <f>ROW()-2</f>
        <v>42</v>
      </c>
      <c r="B44" s="95" t="s">
        <v>717</v>
      </c>
      <c r="C44" s="95" t="s">
        <v>223</v>
      </c>
      <c r="D44" s="94" t="s">
        <v>134</v>
      </c>
      <c r="E44" s="207">
        <f>SUM(Таблица913[[#This Row],[Средний балл аттестата]:[Балл первоочередной]])</f>
        <v>4.16</v>
      </c>
      <c r="F44" s="97">
        <v>4.16</v>
      </c>
      <c r="G44" s="97"/>
      <c r="H44" s="94" t="s">
        <v>477</v>
      </c>
      <c r="I44" s="94" t="s">
        <v>110</v>
      </c>
      <c r="J44" s="94" t="s">
        <v>17</v>
      </c>
      <c r="K44" s="94"/>
      <c r="L44" s="94" t="s">
        <v>1108</v>
      </c>
      <c r="M44" s="94" t="s">
        <v>42</v>
      </c>
      <c r="N44" s="94"/>
      <c r="O44" s="94" t="s">
        <v>42</v>
      </c>
    </row>
    <row r="45" spans="1:17" s="7" customFormat="1" ht="37.5" x14ac:dyDescent="0.25">
      <c r="A45" s="251">
        <f>ROW()-2</f>
        <v>43</v>
      </c>
      <c r="B45" s="216" t="s">
        <v>1117</v>
      </c>
      <c r="C45" s="90" t="s">
        <v>224</v>
      </c>
      <c r="D45" s="208" t="s">
        <v>134</v>
      </c>
      <c r="E45" s="207">
        <f>SUM(Таблица913[[#This Row],[Средний балл аттестата]:[Балл первоочередной]])</f>
        <v>4.16</v>
      </c>
      <c r="F45" s="207">
        <v>4.16</v>
      </c>
      <c r="G45" s="208"/>
      <c r="H45" s="208" t="s">
        <v>477</v>
      </c>
      <c r="I45" s="208" t="s">
        <v>52</v>
      </c>
      <c r="J45" s="208" t="s">
        <v>1092</v>
      </c>
      <c r="K45" s="208"/>
      <c r="L45" s="208" t="s">
        <v>1182</v>
      </c>
      <c r="M45" s="208" t="s">
        <v>42</v>
      </c>
      <c r="N45" s="208" t="s">
        <v>42</v>
      </c>
      <c r="O45" s="218" t="s">
        <v>42</v>
      </c>
      <c r="P45" s="84"/>
      <c r="Q45" s="84"/>
    </row>
    <row r="46" spans="1:17" s="7" customFormat="1" ht="37.5" x14ac:dyDescent="0.25">
      <c r="A46" s="104">
        <f>ROW()-2</f>
        <v>44</v>
      </c>
      <c r="B46" s="106" t="s">
        <v>916</v>
      </c>
      <c r="C46" s="106" t="s">
        <v>223</v>
      </c>
      <c r="D46" s="105" t="s">
        <v>136</v>
      </c>
      <c r="E46" s="207">
        <f>SUM(Таблица913[[#This Row],[Средний балл аттестата]:[Балл первоочередной]])</f>
        <v>4.1500000000000004</v>
      </c>
      <c r="F46" s="108">
        <v>4.1500000000000004</v>
      </c>
      <c r="G46" s="105"/>
      <c r="H46" s="105" t="s">
        <v>477</v>
      </c>
      <c r="I46" s="105" t="s">
        <v>110</v>
      </c>
      <c r="J46" s="105"/>
      <c r="K46" s="105"/>
      <c r="L46" s="105"/>
      <c r="M46" s="105" t="s">
        <v>42</v>
      </c>
      <c r="N46" s="105"/>
      <c r="O46" s="105" t="s">
        <v>42</v>
      </c>
    </row>
    <row r="47" spans="1:17" s="7" customFormat="1" ht="56.25" x14ac:dyDescent="0.25">
      <c r="A47" s="104">
        <f>ROW()-2</f>
        <v>45</v>
      </c>
      <c r="B47" s="106" t="s">
        <v>849</v>
      </c>
      <c r="C47" s="106" t="s">
        <v>223</v>
      </c>
      <c r="D47" s="105" t="s">
        <v>134</v>
      </c>
      <c r="E47" s="207">
        <f>SUM(Таблица913[[#This Row],[Средний балл аттестата]:[Балл первоочередной]])</f>
        <v>4.13</v>
      </c>
      <c r="F47" s="108">
        <v>4.13</v>
      </c>
      <c r="G47" s="105"/>
      <c r="H47" s="105" t="s">
        <v>477</v>
      </c>
      <c r="I47" s="105" t="s">
        <v>183</v>
      </c>
      <c r="J47" s="105" t="s">
        <v>110</v>
      </c>
      <c r="K47" s="105"/>
      <c r="L47" s="105"/>
      <c r="M47" s="105" t="s">
        <v>42</v>
      </c>
      <c r="N47" s="105" t="s">
        <v>42</v>
      </c>
      <c r="O47" s="105" t="s">
        <v>44</v>
      </c>
    </row>
    <row r="48" spans="1:17" s="7" customFormat="1" ht="18.75" x14ac:dyDescent="0.25">
      <c r="A48" s="251">
        <f xml:space="preserve"> ROW()-2</f>
        <v>46</v>
      </c>
      <c r="B48" s="216" t="s">
        <v>1156</v>
      </c>
      <c r="C48" s="90" t="s">
        <v>223</v>
      </c>
      <c r="D48" s="216" t="s">
        <v>134</v>
      </c>
      <c r="E48" s="207">
        <f>SUM(Таблица913[[#This Row],[Средний балл аттестата]:[Балл первоочередной]])</f>
        <v>4.13</v>
      </c>
      <c r="F48" s="207">
        <v>4.13</v>
      </c>
      <c r="G48" s="216"/>
      <c r="H48" s="216" t="s">
        <v>477</v>
      </c>
      <c r="I48" s="216" t="s">
        <v>1092</v>
      </c>
      <c r="J48" s="216"/>
      <c r="K48" s="216"/>
      <c r="L48" s="216"/>
      <c r="M48" s="208" t="s">
        <v>42</v>
      </c>
      <c r="N48" s="208" t="s">
        <v>42</v>
      </c>
      <c r="O48" s="218" t="s">
        <v>44</v>
      </c>
    </row>
    <row r="49" spans="1:17" s="7" customFormat="1" ht="75" x14ac:dyDescent="0.25">
      <c r="A49" s="86">
        <f xml:space="preserve"> ROW() - 2</f>
        <v>47</v>
      </c>
      <c r="B49" s="87" t="s">
        <v>738</v>
      </c>
      <c r="C49" s="87" t="s">
        <v>224</v>
      </c>
      <c r="D49" s="87" t="s">
        <v>134</v>
      </c>
      <c r="E49" s="207">
        <f>SUM(Таблица913[[#This Row],[Средний балл аттестата]:[Балл первоочередной]])</f>
        <v>4.12</v>
      </c>
      <c r="F49" s="89">
        <v>4.12</v>
      </c>
      <c r="G49" s="89"/>
      <c r="H49" s="87" t="s">
        <v>476</v>
      </c>
      <c r="I49" s="87" t="s">
        <v>3</v>
      </c>
      <c r="J49" s="87" t="s">
        <v>110</v>
      </c>
      <c r="K49" s="87" t="s">
        <v>1071</v>
      </c>
      <c r="L49" s="87"/>
      <c r="M49" s="87" t="s">
        <v>42</v>
      </c>
      <c r="N49" s="87" t="s">
        <v>42</v>
      </c>
      <c r="O49" s="109" t="s">
        <v>42</v>
      </c>
    </row>
    <row r="50" spans="1:17" s="85" customFormat="1" ht="106.5" customHeight="1" x14ac:dyDescent="0.25">
      <c r="A50" s="104">
        <f xml:space="preserve"> ROW()-2</f>
        <v>48</v>
      </c>
      <c r="B50" s="90" t="s">
        <v>97</v>
      </c>
      <c r="C50" s="87" t="s">
        <v>222</v>
      </c>
      <c r="D50" s="87" t="s">
        <v>134</v>
      </c>
      <c r="E50" s="207">
        <f>SUM(Таблица913[[#This Row],[Средний балл аттестата]:[Балл первоочередной]])</f>
        <v>4.1100000000000003</v>
      </c>
      <c r="F50" s="89">
        <v>4.1100000000000003</v>
      </c>
      <c r="G50" s="87"/>
      <c r="H50" s="87" t="s">
        <v>479</v>
      </c>
      <c r="I50" s="87" t="s">
        <v>7</v>
      </c>
      <c r="J50" s="87" t="s">
        <v>110</v>
      </c>
      <c r="K50" s="87"/>
      <c r="L50" s="87"/>
      <c r="M50" s="87" t="s">
        <v>42</v>
      </c>
      <c r="N50" s="87" t="s">
        <v>42</v>
      </c>
      <c r="O50" s="109" t="s">
        <v>42</v>
      </c>
    </row>
    <row r="51" spans="1:17" s="7" customFormat="1" ht="37.5" x14ac:dyDescent="0.3">
      <c r="A51" s="95">
        <f>ROW()-2</f>
        <v>49</v>
      </c>
      <c r="B51" s="146" t="s">
        <v>862</v>
      </c>
      <c r="C51" s="94" t="s">
        <v>222</v>
      </c>
      <c r="D51" s="146" t="s">
        <v>134</v>
      </c>
      <c r="E51" s="207">
        <f>SUM(Таблица913[[#This Row],[Средний балл аттестата]:[Балл первоочередной]])</f>
        <v>4.1100000000000003</v>
      </c>
      <c r="F51" s="146">
        <v>4.1100000000000003</v>
      </c>
      <c r="G51" s="150"/>
      <c r="H51" s="146" t="s">
        <v>476</v>
      </c>
      <c r="I51" s="146" t="s">
        <v>5</v>
      </c>
      <c r="J51" s="146" t="s">
        <v>52</v>
      </c>
      <c r="K51" s="146" t="s">
        <v>110</v>
      </c>
      <c r="L51" s="146"/>
      <c r="M51" s="146" t="s">
        <v>42</v>
      </c>
      <c r="N51" s="146" t="s">
        <v>42</v>
      </c>
      <c r="O51" s="146" t="s">
        <v>42</v>
      </c>
    </row>
    <row r="52" spans="1:17" s="7" customFormat="1" ht="18.75" x14ac:dyDescent="0.25">
      <c r="A52" s="251">
        <f xml:space="preserve"> ROW()-2</f>
        <v>50</v>
      </c>
      <c r="B52" s="215" t="s">
        <v>1106</v>
      </c>
      <c r="C52" s="95" t="s">
        <v>222</v>
      </c>
      <c r="D52" s="215" t="s">
        <v>134</v>
      </c>
      <c r="E52" s="207">
        <f>SUM(Таблица913[[#This Row],[Средний балл аттестата]:[Балл первоочередной]])</f>
        <v>4.1100000000000003</v>
      </c>
      <c r="F52" s="211">
        <v>4.1100000000000003</v>
      </c>
      <c r="G52" s="215"/>
      <c r="H52" s="215" t="s">
        <v>476</v>
      </c>
      <c r="I52" s="215" t="s">
        <v>1092</v>
      </c>
      <c r="J52" s="215"/>
      <c r="K52" s="215"/>
      <c r="L52" s="215"/>
      <c r="M52" s="215" t="s">
        <v>42</v>
      </c>
      <c r="N52" s="215" t="s">
        <v>42</v>
      </c>
      <c r="O52" s="215" t="s">
        <v>42</v>
      </c>
    </row>
    <row r="53" spans="1:17" s="7" customFormat="1" ht="93.75" x14ac:dyDescent="0.25">
      <c r="A53" s="104">
        <f>ROW()-2</f>
        <v>51</v>
      </c>
      <c r="B53" s="216" t="s">
        <v>1223</v>
      </c>
      <c r="C53" s="216" t="s">
        <v>223</v>
      </c>
      <c r="D53" s="208" t="s">
        <v>134</v>
      </c>
      <c r="E53" s="207">
        <f>SUM(Таблица91314[[#This Row],[Средний балл аттестата]:[Балл первоочередной]])</f>
        <v>4.29</v>
      </c>
      <c r="F53" s="207">
        <v>3.75</v>
      </c>
      <c r="G53" s="208"/>
      <c r="H53" s="208" t="s">
        <v>477</v>
      </c>
      <c r="I53" s="208" t="s">
        <v>52</v>
      </c>
      <c r="J53" s="208" t="s">
        <v>110</v>
      </c>
      <c r="K53" s="208" t="s">
        <v>1224</v>
      </c>
      <c r="L53" s="208"/>
      <c r="M53" s="87" t="s">
        <v>42</v>
      </c>
      <c r="N53" s="87" t="s">
        <v>42</v>
      </c>
      <c r="O53" s="87" t="s">
        <v>44</v>
      </c>
    </row>
    <row r="54" spans="1:17" s="7" customFormat="1" ht="37.5" x14ac:dyDescent="0.25">
      <c r="A54" s="104">
        <f>ROW()-2</f>
        <v>52</v>
      </c>
      <c r="B54" s="108" t="s">
        <v>894</v>
      </c>
      <c r="C54" s="108" t="s">
        <v>223</v>
      </c>
      <c r="D54" s="105" t="s">
        <v>134</v>
      </c>
      <c r="E54" s="207">
        <f>SUM(Таблица913[[#This Row],[Средний балл аттестата]:[Балл первоочередной]])</f>
        <v>4.0599999999999996</v>
      </c>
      <c r="F54" s="108">
        <v>4.0599999999999996</v>
      </c>
      <c r="G54" s="108"/>
      <c r="H54" s="105" t="s">
        <v>477</v>
      </c>
      <c r="I54" s="105" t="s">
        <v>110</v>
      </c>
      <c r="J54" s="105"/>
      <c r="K54" s="105"/>
      <c r="L54" s="105"/>
      <c r="M54" s="105" t="s">
        <v>42</v>
      </c>
      <c r="N54" s="105"/>
      <c r="O54" s="105" t="s">
        <v>44</v>
      </c>
    </row>
    <row r="55" spans="1:17" s="7" customFormat="1" ht="37.5" x14ac:dyDescent="0.25">
      <c r="A55" s="104">
        <f>ROW()-2</f>
        <v>53</v>
      </c>
      <c r="B55" s="106" t="s">
        <v>908</v>
      </c>
      <c r="C55" s="106" t="s">
        <v>223</v>
      </c>
      <c r="D55" s="105" t="s">
        <v>134</v>
      </c>
      <c r="E55" s="207">
        <f>SUM(Таблица913[[#This Row],[Средний балл аттестата]:[Балл первоочередной]])</f>
        <v>4.0599999999999996</v>
      </c>
      <c r="F55" s="108">
        <v>4.0599999999999996</v>
      </c>
      <c r="G55" s="105"/>
      <c r="H55" s="105" t="s">
        <v>477</v>
      </c>
      <c r="I55" s="105" t="s">
        <v>110</v>
      </c>
      <c r="J55" s="105" t="s">
        <v>7</v>
      </c>
      <c r="K55" s="105"/>
      <c r="L55" s="105"/>
      <c r="M55" s="105" t="s">
        <v>42</v>
      </c>
      <c r="N55" s="105"/>
      <c r="O55" s="105" t="s">
        <v>44</v>
      </c>
    </row>
    <row r="56" spans="1:17" s="7" customFormat="1" ht="131.25" x14ac:dyDescent="0.25">
      <c r="A56" s="95">
        <f xml:space="preserve"> ROW()-2</f>
        <v>54</v>
      </c>
      <c r="B56" s="106" t="s">
        <v>75</v>
      </c>
      <c r="C56" s="105" t="s">
        <v>222</v>
      </c>
      <c r="D56" s="87" t="s">
        <v>134</v>
      </c>
      <c r="E56" s="207">
        <f>SUM(Таблица913[[#This Row],[Средний балл аттестата]:[Балл первоочередной]])</f>
        <v>4.05</v>
      </c>
      <c r="F56" s="97">
        <v>4.05</v>
      </c>
      <c r="G56" s="108"/>
      <c r="H56" s="87" t="s">
        <v>479</v>
      </c>
      <c r="I56" s="87" t="s">
        <v>7</v>
      </c>
      <c r="J56" s="87" t="s">
        <v>52</v>
      </c>
      <c r="K56" s="87" t="s">
        <v>76</v>
      </c>
      <c r="L56" s="87"/>
      <c r="M56" s="87" t="s">
        <v>42</v>
      </c>
      <c r="N56" s="87" t="s">
        <v>42</v>
      </c>
      <c r="O56" s="109" t="s">
        <v>42</v>
      </c>
    </row>
    <row r="57" spans="1:17" s="7" customFormat="1" ht="37.5" x14ac:dyDescent="0.25">
      <c r="A57" s="104">
        <f t="shared" ref="A57:A83" si="1">ROW()-2</f>
        <v>55</v>
      </c>
      <c r="B57" s="106" t="s">
        <v>528</v>
      </c>
      <c r="C57" s="106" t="s">
        <v>222</v>
      </c>
      <c r="D57" s="105" t="s">
        <v>134</v>
      </c>
      <c r="E57" s="207">
        <f>SUM(Таблица913[[#This Row],[Средний балл аттестата]:[Балл первоочередной]])</f>
        <v>4</v>
      </c>
      <c r="F57" s="108">
        <v>4</v>
      </c>
      <c r="G57" s="105"/>
      <c r="H57" s="105" t="s">
        <v>479</v>
      </c>
      <c r="I57" s="105" t="s">
        <v>110</v>
      </c>
      <c r="J57" s="105" t="s">
        <v>7</v>
      </c>
      <c r="K57" s="105"/>
      <c r="L57" s="105"/>
      <c r="M57" s="105" t="s">
        <v>42</v>
      </c>
      <c r="N57" s="105" t="s">
        <v>42</v>
      </c>
      <c r="O57" s="105" t="s">
        <v>44</v>
      </c>
    </row>
    <row r="58" spans="1:17" s="7" customFormat="1" ht="37.5" x14ac:dyDescent="0.25">
      <c r="A58" s="104">
        <f t="shared" si="1"/>
        <v>56</v>
      </c>
      <c r="B58" s="90" t="s">
        <v>540</v>
      </c>
      <c r="C58" s="90" t="s">
        <v>223</v>
      </c>
      <c r="D58" s="87" t="s">
        <v>134</v>
      </c>
      <c r="E58" s="207">
        <f>SUM(Таблица913[[#This Row],[Средний балл аттестата]:[Балл первоочередной]])</f>
        <v>4</v>
      </c>
      <c r="F58" s="89">
        <v>4</v>
      </c>
      <c r="G58" s="87"/>
      <c r="H58" s="87" t="s">
        <v>477</v>
      </c>
      <c r="I58" s="87" t="s">
        <v>110</v>
      </c>
      <c r="J58" s="87"/>
      <c r="K58" s="87"/>
      <c r="L58" s="87"/>
      <c r="M58" s="87" t="s">
        <v>42</v>
      </c>
      <c r="N58" s="87"/>
      <c r="O58" s="109" t="s">
        <v>42</v>
      </c>
    </row>
    <row r="59" spans="1:17" s="7" customFormat="1" ht="75" x14ac:dyDescent="0.25">
      <c r="A59" s="104">
        <f t="shared" si="1"/>
        <v>57</v>
      </c>
      <c r="B59" s="106" t="s">
        <v>602</v>
      </c>
      <c r="C59" s="106" t="s">
        <v>222</v>
      </c>
      <c r="D59" s="105" t="s">
        <v>134</v>
      </c>
      <c r="E59" s="207">
        <f>SUM(Таблица913[[#This Row],[Средний балл аттестата]:[Балл первоочередной]])</f>
        <v>4</v>
      </c>
      <c r="F59" s="108">
        <v>4</v>
      </c>
      <c r="G59" s="105"/>
      <c r="H59" s="105" t="s">
        <v>479</v>
      </c>
      <c r="I59" s="105" t="s">
        <v>110</v>
      </c>
      <c r="J59" s="105" t="s">
        <v>595</v>
      </c>
      <c r="K59" s="105"/>
      <c r="L59" s="105"/>
      <c r="M59" s="105" t="s">
        <v>42</v>
      </c>
      <c r="N59" s="105" t="s">
        <v>42</v>
      </c>
      <c r="O59" s="105" t="s">
        <v>44</v>
      </c>
    </row>
    <row r="60" spans="1:17" s="7" customFormat="1" ht="37.5" x14ac:dyDescent="0.25">
      <c r="A60" s="104">
        <f t="shared" si="1"/>
        <v>58</v>
      </c>
      <c r="B60" s="141" t="s">
        <v>932</v>
      </c>
      <c r="C60" s="141" t="s">
        <v>222</v>
      </c>
      <c r="D60" s="130" t="s">
        <v>134</v>
      </c>
      <c r="E60" s="207">
        <f>SUM(Таблица913[[#This Row],[Средний балл аттестата]:[Балл первоочередной]])</f>
        <v>3.95</v>
      </c>
      <c r="F60" s="136">
        <v>3.95</v>
      </c>
      <c r="G60" s="130"/>
      <c r="H60" s="130" t="s">
        <v>477</v>
      </c>
      <c r="I60" s="130" t="s">
        <v>110</v>
      </c>
      <c r="J60" s="130"/>
      <c r="K60" s="130"/>
      <c r="L60" s="130"/>
      <c r="M60" s="130" t="s">
        <v>42</v>
      </c>
      <c r="N60" s="130"/>
      <c r="O60" s="142" t="s">
        <v>42</v>
      </c>
      <c r="P60" s="84"/>
      <c r="Q60" s="84"/>
    </row>
    <row r="61" spans="1:17" s="7" customFormat="1" ht="37.5" x14ac:dyDescent="0.25">
      <c r="A61" s="95">
        <f t="shared" si="1"/>
        <v>59</v>
      </c>
      <c r="B61" s="105" t="s">
        <v>1048</v>
      </c>
      <c r="C61" s="105" t="s">
        <v>222</v>
      </c>
      <c r="D61" s="105" t="s">
        <v>134</v>
      </c>
      <c r="E61" s="207">
        <f>SUM(Таблица913[[#This Row],[Средний балл аттестата]:[Балл первоочередной]])</f>
        <v>3.95</v>
      </c>
      <c r="F61" s="108">
        <v>3.95</v>
      </c>
      <c r="G61" s="105"/>
      <c r="H61" s="105" t="s">
        <v>479</v>
      </c>
      <c r="I61" s="105" t="s">
        <v>110</v>
      </c>
      <c r="J61" s="105" t="s">
        <v>7</v>
      </c>
      <c r="K61" s="105"/>
      <c r="L61" s="105"/>
      <c r="M61" s="105" t="s">
        <v>42</v>
      </c>
      <c r="N61" s="105" t="s">
        <v>42</v>
      </c>
      <c r="O61" s="105" t="s">
        <v>42</v>
      </c>
    </row>
    <row r="62" spans="1:17" s="85" customFormat="1" ht="37.5" x14ac:dyDescent="0.25">
      <c r="A62" s="104">
        <f t="shared" si="1"/>
        <v>60</v>
      </c>
      <c r="B62" s="106" t="s">
        <v>184</v>
      </c>
      <c r="C62" s="105" t="s">
        <v>222</v>
      </c>
      <c r="D62" s="397" t="s">
        <v>134</v>
      </c>
      <c r="E62" s="207">
        <f>SUM(Таблица913[[#This Row],[Средний балл аттестата]:[Балл первоочередной]])</f>
        <v>3.94</v>
      </c>
      <c r="F62" s="397">
        <v>3.94</v>
      </c>
      <c r="G62" s="173"/>
      <c r="H62" s="105" t="s">
        <v>477</v>
      </c>
      <c r="I62" s="105" t="s">
        <v>52</v>
      </c>
      <c r="J62" s="105" t="s">
        <v>7</v>
      </c>
      <c r="K62" s="105" t="s">
        <v>110</v>
      </c>
      <c r="L62" s="105"/>
      <c r="M62" s="105" t="s">
        <v>42</v>
      </c>
      <c r="N62" s="105" t="s">
        <v>42</v>
      </c>
      <c r="O62" s="105" t="s">
        <v>44</v>
      </c>
    </row>
    <row r="63" spans="1:17" s="7" customFormat="1" ht="37.5" x14ac:dyDescent="0.25">
      <c r="A63" s="104">
        <f t="shared" si="1"/>
        <v>61</v>
      </c>
      <c r="B63" s="106" t="s">
        <v>609</v>
      </c>
      <c r="C63" s="106" t="s">
        <v>223</v>
      </c>
      <c r="D63" s="105" t="s">
        <v>134</v>
      </c>
      <c r="E63" s="207">
        <f>SUM(Таблица913[[#This Row],[Средний балл аттестата]:[Балл первоочередной]])</f>
        <v>3.94</v>
      </c>
      <c r="F63" s="108">
        <v>3.94</v>
      </c>
      <c r="G63" s="105"/>
      <c r="H63" s="105" t="s">
        <v>477</v>
      </c>
      <c r="I63" s="105" t="s">
        <v>52</v>
      </c>
      <c r="J63" s="105" t="s">
        <v>17</v>
      </c>
      <c r="K63" s="105" t="s">
        <v>110</v>
      </c>
      <c r="L63" s="105"/>
      <c r="M63" s="105" t="s">
        <v>42</v>
      </c>
      <c r="N63" s="94"/>
      <c r="O63" s="105" t="s">
        <v>42</v>
      </c>
    </row>
    <row r="64" spans="1:17" s="7" customFormat="1" ht="75" x14ac:dyDescent="0.25">
      <c r="A64" s="104">
        <f t="shared" si="1"/>
        <v>62</v>
      </c>
      <c r="B64" s="106" t="s">
        <v>993</v>
      </c>
      <c r="C64" s="106" t="s">
        <v>222</v>
      </c>
      <c r="D64" s="105" t="s">
        <v>136</v>
      </c>
      <c r="E64" s="207">
        <f>SUM(Таблица913[[#This Row],[Средний балл аттестата]:[Балл первоочередной]])</f>
        <v>3.94</v>
      </c>
      <c r="F64" s="108">
        <v>3.94</v>
      </c>
      <c r="G64" s="105"/>
      <c r="H64" s="105" t="s">
        <v>476</v>
      </c>
      <c r="I64" s="105" t="s">
        <v>6</v>
      </c>
      <c r="J64" s="105" t="s">
        <v>155</v>
      </c>
      <c r="K64" s="105" t="s">
        <v>110</v>
      </c>
      <c r="L64" s="105"/>
      <c r="M64" s="105" t="s">
        <v>42</v>
      </c>
      <c r="N64" s="105" t="s">
        <v>42</v>
      </c>
      <c r="O64" s="105" t="s">
        <v>44</v>
      </c>
    </row>
    <row r="65" spans="1:17" s="7" customFormat="1" ht="37.5" x14ac:dyDescent="0.25">
      <c r="A65" s="104">
        <f t="shared" si="1"/>
        <v>63</v>
      </c>
      <c r="B65" s="90" t="s">
        <v>1058</v>
      </c>
      <c r="C65" s="90" t="s">
        <v>222</v>
      </c>
      <c r="D65" s="87" t="s">
        <v>134</v>
      </c>
      <c r="E65" s="207">
        <f>SUM(Таблица913[[#This Row],[Средний балл аттестата]:[Балл первоочередной]])</f>
        <v>3.94</v>
      </c>
      <c r="F65" s="207">
        <v>3.94</v>
      </c>
      <c r="G65" s="208"/>
      <c r="H65" s="87" t="s">
        <v>476</v>
      </c>
      <c r="I65" s="87" t="s">
        <v>52</v>
      </c>
      <c r="J65" s="87" t="s">
        <v>7</v>
      </c>
      <c r="K65" s="87" t="s">
        <v>110</v>
      </c>
      <c r="L65" s="208"/>
      <c r="M65" s="87" t="s">
        <v>42</v>
      </c>
      <c r="N65" s="87" t="s">
        <v>202</v>
      </c>
      <c r="O65" s="87" t="s">
        <v>42</v>
      </c>
      <c r="P65" s="87"/>
      <c r="Q65" s="73"/>
    </row>
    <row r="66" spans="1:17" s="7" customFormat="1" ht="56.25" x14ac:dyDescent="0.25">
      <c r="A66" s="104">
        <f t="shared" si="1"/>
        <v>64</v>
      </c>
      <c r="B66" s="90" t="s">
        <v>518</v>
      </c>
      <c r="C66" s="90" t="s">
        <v>223</v>
      </c>
      <c r="D66" s="87" t="s">
        <v>134</v>
      </c>
      <c r="E66" s="207">
        <f>SUM(Таблица913[[#This Row],[Средний балл аттестата]:[Балл первоочередной]])</f>
        <v>3.94</v>
      </c>
      <c r="F66" s="89">
        <v>3.94</v>
      </c>
      <c r="G66" s="87"/>
      <c r="H66" s="87" t="s">
        <v>477</v>
      </c>
      <c r="I66" s="87" t="s">
        <v>17</v>
      </c>
      <c r="J66" s="87" t="s">
        <v>52</v>
      </c>
      <c r="K66" s="87" t="s">
        <v>110</v>
      </c>
      <c r="L66" s="87"/>
      <c r="M66" s="87" t="s">
        <v>42</v>
      </c>
      <c r="N66" s="87"/>
      <c r="O66" s="109" t="s">
        <v>44</v>
      </c>
    </row>
    <row r="67" spans="1:17" s="239" customFormat="1" ht="37.5" x14ac:dyDescent="0.25">
      <c r="A67" s="104">
        <f t="shared" si="1"/>
        <v>65</v>
      </c>
      <c r="B67" s="106" t="s">
        <v>200</v>
      </c>
      <c r="C67" s="106" t="s">
        <v>222</v>
      </c>
      <c r="D67" s="105" t="s">
        <v>134</v>
      </c>
      <c r="E67" s="207">
        <f>SUM(Таблица913[[#This Row],[Средний балл аттестата]:[Балл первоочередной]])</f>
        <v>3.94</v>
      </c>
      <c r="F67" s="108">
        <v>3.94</v>
      </c>
      <c r="G67" s="105"/>
      <c r="H67" s="105" t="s">
        <v>479</v>
      </c>
      <c r="I67" s="105" t="s">
        <v>52</v>
      </c>
      <c r="J67" s="105" t="s">
        <v>7</v>
      </c>
      <c r="K67" s="105" t="s">
        <v>110</v>
      </c>
      <c r="L67" s="105"/>
      <c r="M67" s="105" t="s">
        <v>42</v>
      </c>
      <c r="N67" s="87" t="s">
        <v>168</v>
      </c>
      <c r="O67" s="105" t="s">
        <v>42</v>
      </c>
    </row>
    <row r="68" spans="1:17" s="7" customFormat="1" ht="75" x14ac:dyDescent="0.25">
      <c r="A68" s="104">
        <f t="shared" si="1"/>
        <v>66</v>
      </c>
      <c r="B68" s="90" t="s">
        <v>1210</v>
      </c>
      <c r="C68" s="90" t="s">
        <v>222</v>
      </c>
      <c r="D68" s="90" t="s">
        <v>134</v>
      </c>
      <c r="E68" s="207">
        <f>SUM(Таблица913[[#This Row],[Средний балл аттестата]:[Балл первоочередной]])</f>
        <v>3.94</v>
      </c>
      <c r="F68" s="89">
        <v>3.94</v>
      </c>
      <c r="G68" s="90"/>
      <c r="H68" s="90" t="s">
        <v>477</v>
      </c>
      <c r="I68" s="90" t="s">
        <v>1092</v>
      </c>
      <c r="J68" s="90" t="s">
        <v>1071</v>
      </c>
      <c r="K68" s="90"/>
      <c r="L68" s="90"/>
      <c r="M68" s="87" t="s">
        <v>42</v>
      </c>
      <c r="N68" s="87" t="s">
        <v>42</v>
      </c>
      <c r="O68" s="109" t="s">
        <v>44</v>
      </c>
    </row>
    <row r="69" spans="1:17" s="7" customFormat="1" ht="75" x14ac:dyDescent="0.25">
      <c r="A69" s="104">
        <f t="shared" si="1"/>
        <v>67</v>
      </c>
      <c r="B69" s="106" t="s">
        <v>625</v>
      </c>
      <c r="C69" s="106" t="s">
        <v>222</v>
      </c>
      <c r="D69" s="105" t="s">
        <v>134</v>
      </c>
      <c r="E69" s="207">
        <f>SUM(Таблица913[[#This Row],[Средний балл аттестата]:[Балл первоочередной]])</f>
        <v>3.89</v>
      </c>
      <c r="F69" s="108">
        <v>3.89</v>
      </c>
      <c r="G69" s="105"/>
      <c r="H69" s="105" t="s">
        <v>476</v>
      </c>
      <c r="I69" s="105" t="s">
        <v>7</v>
      </c>
      <c r="J69" s="105" t="s">
        <v>110</v>
      </c>
      <c r="K69" s="105" t="s">
        <v>52</v>
      </c>
      <c r="L69" s="105"/>
      <c r="M69" s="105" t="s">
        <v>42</v>
      </c>
      <c r="N69" s="105" t="s">
        <v>42</v>
      </c>
      <c r="O69" s="105" t="s">
        <v>42</v>
      </c>
    </row>
    <row r="70" spans="1:17" ht="56.25" x14ac:dyDescent="0.3">
      <c r="A70" s="106">
        <f t="shared" si="1"/>
        <v>68</v>
      </c>
      <c r="B70" s="121" t="s">
        <v>1040</v>
      </c>
      <c r="C70" s="105" t="s">
        <v>223</v>
      </c>
      <c r="D70" s="121" t="s">
        <v>136</v>
      </c>
      <c r="E70" s="207">
        <f>SUM(Таблица913[[#This Row],[Средний балл аттестата]:[Балл первоочередной]])</f>
        <v>3.89</v>
      </c>
      <c r="F70" s="121">
        <v>3.89</v>
      </c>
      <c r="G70" s="145"/>
      <c r="H70" s="105" t="s">
        <v>476</v>
      </c>
      <c r="I70" s="105" t="s">
        <v>5</v>
      </c>
      <c r="J70" s="105" t="s">
        <v>110</v>
      </c>
      <c r="K70" s="105" t="s">
        <v>1157</v>
      </c>
      <c r="L70" s="306" t="s">
        <v>1158</v>
      </c>
      <c r="M70" s="121" t="s">
        <v>42</v>
      </c>
      <c r="N70" s="121"/>
      <c r="O70" s="121" t="s">
        <v>42</v>
      </c>
    </row>
    <row r="71" spans="1:17" s="7" customFormat="1" ht="37.5" x14ac:dyDescent="0.25">
      <c r="A71" s="104">
        <f t="shared" si="1"/>
        <v>69</v>
      </c>
      <c r="B71" s="95" t="s">
        <v>1052</v>
      </c>
      <c r="C71" s="95" t="s">
        <v>222</v>
      </c>
      <c r="D71" s="94" t="s">
        <v>134</v>
      </c>
      <c r="E71" s="207">
        <f>SUM(Таблица913[[#This Row],[Средний балл аттестата]:[Балл первоочередной]])</f>
        <v>3.89</v>
      </c>
      <c r="F71" s="211">
        <v>3.89</v>
      </c>
      <c r="G71" s="194"/>
      <c r="H71" s="94" t="s">
        <v>477</v>
      </c>
      <c r="I71" s="94" t="s">
        <v>52</v>
      </c>
      <c r="J71" s="94" t="s">
        <v>7</v>
      </c>
      <c r="K71" s="94" t="s">
        <v>110</v>
      </c>
      <c r="L71" s="194"/>
      <c r="M71" s="94" t="s">
        <v>42</v>
      </c>
      <c r="N71" s="94" t="s">
        <v>42</v>
      </c>
      <c r="O71" s="94" t="s">
        <v>42</v>
      </c>
    </row>
    <row r="72" spans="1:17" s="7" customFormat="1" ht="93.75" x14ac:dyDescent="0.25">
      <c r="A72" s="104">
        <f t="shared" si="1"/>
        <v>70</v>
      </c>
      <c r="B72" s="94" t="s">
        <v>271</v>
      </c>
      <c r="C72" s="94" t="s">
        <v>223</v>
      </c>
      <c r="D72" s="94" t="s">
        <v>134</v>
      </c>
      <c r="E72" s="207">
        <f>SUM(Таблица913[[#This Row],[Средний балл аттестата]:[Балл первоочередной]])</f>
        <v>3.88</v>
      </c>
      <c r="F72" s="97">
        <v>3.88</v>
      </c>
      <c r="G72" s="94"/>
      <c r="H72" s="94" t="s">
        <v>477</v>
      </c>
      <c r="I72" s="94" t="s">
        <v>17</v>
      </c>
      <c r="J72" s="94" t="s">
        <v>5</v>
      </c>
      <c r="K72" s="94" t="s">
        <v>810</v>
      </c>
      <c r="L72" s="94"/>
      <c r="M72" s="94" t="s">
        <v>42</v>
      </c>
      <c r="N72" s="94"/>
      <c r="O72" s="94" t="s">
        <v>44</v>
      </c>
    </row>
    <row r="73" spans="1:17" s="7" customFormat="1" ht="37.5" x14ac:dyDescent="0.25">
      <c r="A73" s="104">
        <f t="shared" si="1"/>
        <v>71</v>
      </c>
      <c r="B73" s="154" t="s">
        <v>901</v>
      </c>
      <c r="C73" s="154" t="s">
        <v>222</v>
      </c>
      <c r="D73" s="158" t="s">
        <v>134</v>
      </c>
      <c r="E73" s="207">
        <f>SUM(Таблица913[[#This Row],[Средний балл аттестата]:[Балл первоочередной]])</f>
        <v>3.88</v>
      </c>
      <c r="F73" s="140">
        <v>3.88</v>
      </c>
      <c r="G73" s="105"/>
      <c r="H73" s="158" t="s">
        <v>477</v>
      </c>
      <c r="I73" s="158" t="s">
        <v>110</v>
      </c>
      <c r="J73" s="158" t="s">
        <v>7</v>
      </c>
      <c r="K73" s="158"/>
      <c r="L73" s="105"/>
      <c r="M73" s="105" t="s">
        <v>42</v>
      </c>
      <c r="N73" s="105" t="s">
        <v>42</v>
      </c>
      <c r="O73" s="105" t="s">
        <v>42</v>
      </c>
    </row>
    <row r="74" spans="1:17" s="7" customFormat="1" ht="37.5" x14ac:dyDescent="0.25">
      <c r="A74" s="104">
        <f t="shared" si="1"/>
        <v>72</v>
      </c>
      <c r="B74" s="95" t="s">
        <v>978</v>
      </c>
      <c r="C74" s="95" t="s">
        <v>223</v>
      </c>
      <c r="D74" s="94" t="s">
        <v>134</v>
      </c>
      <c r="E74" s="207">
        <f>SUM(Таблица913[[#This Row],[Средний балл аттестата]:[Балл первоочередной]])</f>
        <v>3.85</v>
      </c>
      <c r="F74" s="97">
        <v>3.85</v>
      </c>
      <c r="G74" s="94"/>
      <c r="H74" s="94" t="s">
        <v>476</v>
      </c>
      <c r="I74" s="94" t="s">
        <v>52</v>
      </c>
      <c r="J74" s="94" t="s">
        <v>7</v>
      </c>
      <c r="K74" s="94" t="s">
        <v>1092</v>
      </c>
      <c r="L74" s="94"/>
      <c r="M74" s="94" t="s">
        <v>42</v>
      </c>
      <c r="N74" s="94"/>
      <c r="O74" s="94" t="s">
        <v>42</v>
      </c>
    </row>
    <row r="75" spans="1:17" s="7" customFormat="1" ht="37.5" x14ac:dyDescent="0.25">
      <c r="A75" s="104">
        <f t="shared" si="1"/>
        <v>73</v>
      </c>
      <c r="B75" s="106" t="s">
        <v>467</v>
      </c>
      <c r="C75" s="106" t="s">
        <v>224</v>
      </c>
      <c r="D75" s="105" t="s">
        <v>134</v>
      </c>
      <c r="E75" s="207">
        <f>SUM(Таблица913[[#This Row],[Средний балл аттестата]:[Балл первоочередной]])</f>
        <v>3.84</v>
      </c>
      <c r="F75" s="108">
        <v>3.84</v>
      </c>
      <c r="G75" s="105"/>
      <c r="H75" s="105" t="s">
        <v>477</v>
      </c>
      <c r="I75" s="105" t="s">
        <v>52</v>
      </c>
      <c r="J75" s="105" t="s">
        <v>7</v>
      </c>
      <c r="K75" s="105" t="s">
        <v>110</v>
      </c>
      <c r="L75" s="105"/>
      <c r="M75" s="105" t="s">
        <v>42</v>
      </c>
      <c r="N75" s="105" t="s">
        <v>42</v>
      </c>
      <c r="O75" s="105" t="s">
        <v>42</v>
      </c>
    </row>
    <row r="76" spans="1:17" s="7" customFormat="1" ht="37.5" x14ac:dyDescent="0.25">
      <c r="A76" s="104">
        <f t="shared" si="1"/>
        <v>74</v>
      </c>
      <c r="B76" s="90" t="s">
        <v>866</v>
      </c>
      <c r="C76" s="90" t="s">
        <v>222</v>
      </c>
      <c r="D76" s="87" t="s">
        <v>134</v>
      </c>
      <c r="E76" s="207">
        <f>SUM(Таблица913[[#This Row],[Средний балл аттестата]:[Балл первоочередной]])</f>
        <v>3.83</v>
      </c>
      <c r="F76" s="89">
        <v>3.83</v>
      </c>
      <c r="G76" s="87"/>
      <c r="H76" s="87" t="s">
        <v>476</v>
      </c>
      <c r="I76" s="87" t="s">
        <v>52</v>
      </c>
      <c r="J76" s="87" t="s">
        <v>110</v>
      </c>
      <c r="K76" s="87"/>
      <c r="L76" s="87"/>
      <c r="M76" s="87" t="s">
        <v>42</v>
      </c>
      <c r="N76" s="87" t="s">
        <v>42</v>
      </c>
      <c r="O76" s="87" t="s">
        <v>42</v>
      </c>
      <c r="P76" s="91"/>
      <c r="Q76" s="73"/>
    </row>
    <row r="77" spans="1:17" s="7" customFormat="1" ht="114.75" customHeight="1" x14ac:dyDescent="0.25">
      <c r="A77" s="104">
        <f t="shared" si="1"/>
        <v>75</v>
      </c>
      <c r="B77" s="95" t="s">
        <v>907</v>
      </c>
      <c r="C77" s="95" t="s">
        <v>222</v>
      </c>
      <c r="D77" s="94" t="s">
        <v>134</v>
      </c>
      <c r="E77" s="207">
        <f>SUM(Таблица913[[#This Row],[Средний балл аттестата]:[Балл первоочередной]])</f>
        <v>3.83</v>
      </c>
      <c r="F77" s="97">
        <v>3.83</v>
      </c>
      <c r="G77" s="94"/>
      <c r="H77" s="94" t="s">
        <v>479</v>
      </c>
      <c r="I77" s="94" t="s">
        <v>52</v>
      </c>
      <c r="J77" s="94" t="s">
        <v>110</v>
      </c>
      <c r="K77" s="94" t="s">
        <v>1091</v>
      </c>
      <c r="L77" s="94"/>
      <c r="M77" s="94" t="s">
        <v>42</v>
      </c>
      <c r="N77" s="94" t="s">
        <v>42</v>
      </c>
      <c r="O77" s="94" t="s">
        <v>42</v>
      </c>
    </row>
    <row r="78" spans="1:17" s="85" customFormat="1" ht="60" customHeight="1" x14ac:dyDescent="0.25">
      <c r="A78" s="104">
        <f t="shared" si="1"/>
        <v>76</v>
      </c>
      <c r="B78" s="95" t="s">
        <v>914</v>
      </c>
      <c r="C78" s="95" t="s">
        <v>223</v>
      </c>
      <c r="D78" s="94" t="s">
        <v>134</v>
      </c>
      <c r="E78" s="207">
        <f>SUM(Таблица913[[#This Row],[Средний балл аттестата]:[Балл первоочередной]])</f>
        <v>3.82</v>
      </c>
      <c r="F78" s="97">
        <v>3.82</v>
      </c>
      <c r="G78" s="94"/>
      <c r="H78" s="94" t="s">
        <v>479</v>
      </c>
      <c r="I78" s="94" t="s">
        <v>6</v>
      </c>
      <c r="J78" s="94" t="s">
        <v>155</v>
      </c>
      <c r="K78" s="94" t="s">
        <v>110</v>
      </c>
      <c r="L78" s="94"/>
      <c r="M78" s="94" t="s">
        <v>42</v>
      </c>
      <c r="N78" s="94" t="s">
        <v>42</v>
      </c>
      <c r="O78" s="94" t="s">
        <v>42</v>
      </c>
    </row>
    <row r="79" spans="1:17" s="7" customFormat="1" ht="37.5" x14ac:dyDescent="0.25">
      <c r="A79" s="104">
        <f t="shared" si="1"/>
        <v>77</v>
      </c>
      <c r="B79" s="106" t="s">
        <v>550</v>
      </c>
      <c r="C79" s="106" t="s">
        <v>223</v>
      </c>
      <c r="D79" s="105" t="s">
        <v>134</v>
      </c>
      <c r="E79" s="207">
        <f>SUM(Таблица913[[#This Row],[Средний балл аттестата]:[Балл первоочередной]])</f>
        <v>3.79</v>
      </c>
      <c r="F79" s="108">
        <v>3.79</v>
      </c>
      <c r="G79" s="105"/>
      <c r="H79" s="105" t="s">
        <v>477</v>
      </c>
      <c r="I79" s="105" t="s">
        <v>110</v>
      </c>
      <c r="J79" s="105"/>
      <c r="K79" s="105"/>
      <c r="L79" s="105"/>
      <c r="M79" s="105" t="s">
        <v>42</v>
      </c>
      <c r="N79" s="109"/>
      <c r="O79" s="105" t="s">
        <v>44</v>
      </c>
    </row>
    <row r="80" spans="1:17" s="7" customFormat="1" ht="37.5" x14ac:dyDescent="0.25">
      <c r="A80" s="104">
        <f t="shared" si="1"/>
        <v>78</v>
      </c>
      <c r="B80" s="90" t="s">
        <v>843</v>
      </c>
      <c r="C80" s="90" t="s">
        <v>222</v>
      </c>
      <c r="D80" s="87" t="s">
        <v>134</v>
      </c>
      <c r="E80" s="207">
        <f>SUM(Таблица913[[#This Row],[Средний балл аттестата]:[Балл первоочередной]])</f>
        <v>3.79</v>
      </c>
      <c r="F80" s="108">
        <v>3.79</v>
      </c>
      <c r="G80" s="105"/>
      <c r="H80" s="87" t="s">
        <v>477</v>
      </c>
      <c r="I80" s="87" t="s">
        <v>110</v>
      </c>
      <c r="J80" s="87" t="s">
        <v>7</v>
      </c>
      <c r="K80" s="87" t="s">
        <v>52</v>
      </c>
      <c r="L80" s="87"/>
      <c r="M80" s="87" t="s">
        <v>42</v>
      </c>
      <c r="N80" s="87" t="s">
        <v>42</v>
      </c>
      <c r="O80" s="109" t="s">
        <v>42</v>
      </c>
    </row>
    <row r="81" spans="1:17" s="7" customFormat="1" ht="75" x14ac:dyDescent="0.25">
      <c r="A81" s="104">
        <f t="shared" si="1"/>
        <v>79</v>
      </c>
      <c r="B81" s="105" t="s">
        <v>981</v>
      </c>
      <c r="C81" s="105" t="s">
        <v>222</v>
      </c>
      <c r="D81" s="105" t="s">
        <v>134</v>
      </c>
      <c r="E81" s="207">
        <f>SUM(Таблица913[[#This Row],[Средний балл аттестата]:[Балл первоочередной]])</f>
        <v>3.79</v>
      </c>
      <c r="F81" s="108">
        <v>3.79</v>
      </c>
      <c r="G81" s="105"/>
      <c r="H81" s="105" t="s">
        <v>477</v>
      </c>
      <c r="I81" s="105" t="s">
        <v>7</v>
      </c>
      <c r="J81" s="105" t="s">
        <v>110</v>
      </c>
      <c r="K81" s="105"/>
      <c r="L81" s="105"/>
      <c r="M81" s="105" t="s">
        <v>42</v>
      </c>
      <c r="N81" s="105" t="s">
        <v>42</v>
      </c>
      <c r="O81" s="105" t="s">
        <v>42</v>
      </c>
    </row>
    <row r="82" spans="1:17" s="7" customFormat="1" ht="18.75" x14ac:dyDescent="0.25">
      <c r="A82" s="251">
        <f t="shared" si="1"/>
        <v>80</v>
      </c>
      <c r="B82" s="195" t="s">
        <v>1107</v>
      </c>
      <c r="C82" s="106" t="s">
        <v>222</v>
      </c>
      <c r="D82" s="195" t="s">
        <v>134</v>
      </c>
      <c r="E82" s="207">
        <f>SUM(Таблица913[[#This Row],[Средний балл аттестата]:[Балл первоочередной]])</f>
        <v>3.76</v>
      </c>
      <c r="F82" s="197">
        <v>3.76</v>
      </c>
      <c r="G82" s="195"/>
      <c r="H82" s="195" t="s">
        <v>476</v>
      </c>
      <c r="I82" s="195" t="s">
        <v>1092</v>
      </c>
      <c r="J82" s="195"/>
      <c r="K82" s="195"/>
      <c r="L82" s="195"/>
      <c r="M82" s="195" t="s">
        <v>42</v>
      </c>
      <c r="N82" s="195" t="s">
        <v>42</v>
      </c>
      <c r="O82" s="195" t="s">
        <v>42</v>
      </c>
    </row>
    <row r="83" spans="1:17" s="7" customFormat="1" ht="75" x14ac:dyDescent="0.25">
      <c r="A83" s="104">
        <f t="shared" si="1"/>
        <v>81</v>
      </c>
      <c r="B83" s="106" t="s">
        <v>927</v>
      </c>
      <c r="C83" s="106" t="s">
        <v>222</v>
      </c>
      <c r="D83" s="105" t="s">
        <v>134</v>
      </c>
      <c r="E83" s="207">
        <f>SUM(Таблица913[[#This Row],[Средний балл аттестата]:[Балл первоочередной]])</f>
        <v>3.75</v>
      </c>
      <c r="F83" s="108">
        <v>3.75</v>
      </c>
      <c r="G83" s="105"/>
      <c r="H83" s="105" t="s">
        <v>476</v>
      </c>
      <c r="I83" s="105" t="s">
        <v>7</v>
      </c>
      <c r="J83" s="105" t="s">
        <v>110</v>
      </c>
      <c r="K83" s="105"/>
      <c r="L83" s="105"/>
      <c r="M83" s="105" t="s">
        <v>42</v>
      </c>
      <c r="N83" s="94" t="s">
        <v>42</v>
      </c>
      <c r="O83" s="105" t="s">
        <v>44</v>
      </c>
    </row>
    <row r="84" spans="1:17" s="7" customFormat="1" ht="75" x14ac:dyDescent="0.25">
      <c r="A84" s="251">
        <f xml:space="preserve"> ROW()-2</f>
        <v>82</v>
      </c>
      <c r="B84" s="195" t="s">
        <v>523</v>
      </c>
      <c r="C84" s="106" t="s">
        <v>222</v>
      </c>
      <c r="D84" s="196" t="s">
        <v>134</v>
      </c>
      <c r="E84" s="207">
        <f>SUM(Таблица913[[#This Row],[Средний балл аттестата]:[Балл первоочередной]])</f>
        <v>3.75</v>
      </c>
      <c r="F84" s="197">
        <v>3.75</v>
      </c>
      <c r="G84" s="197"/>
      <c r="H84" s="208" t="s">
        <v>476</v>
      </c>
      <c r="I84" s="208" t="s">
        <v>7</v>
      </c>
      <c r="J84" s="208" t="s">
        <v>1092</v>
      </c>
      <c r="K84" s="208" t="s">
        <v>17</v>
      </c>
      <c r="L84" s="208" t="s">
        <v>1160</v>
      </c>
      <c r="M84" s="196" t="s">
        <v>42</v>
      </c>
      <c r="N84" s="196" t="s">
        <v>42</v>
      </c>
      <c r="O84" s="196" t="s">
        <v>42</v>
      </c>
    </row>
    <row r="85" spans="1:17" s="167" customFormat="1" ht="75" x14ac:dyDescent="0.3">
      <c r="A85" s="251">
        <f>ROW()-2</f>
        <v>83</v>
      </c>
      <c r="B85" s="195" t="s">
        <v>1101</v>
      </c>
      <c r="C85" s="106" t="s">
        <v>223</v>
      </c>
      <c r="D85" s="196" t="s">
        <v>134</v>
      </c>
      <c r="E85" s="207">
        <f>SUM(Таблица913[[#This Row],[Средний балл аттестата]:[Балл первоочередной]])</f>
        <v>3.75</v>
      </c>
      <c r="F85" s="197">
        <v>3.75</v>
      </c>
      <c r="G85" s="197"/>
      <c r="H85" s="196" t="s">
        <v>476</v>
      </c>
      <c r="I85" s="196" t="s">
        <v>1092</v>
      </c>
      <c r="J85" s="196" t="s">
        <v>155</v>
      </c>
      <c r="K85" s="196" t="s">
        <v>7</v>
      </c>
      <c r="L85" s="196" t="s">
        <v>1153</v>
      </c>
      <c r="M85" s="196" t="s">
        <v>42</v>
      </c>
      <c r="N85" s="194" t="s">
        <v>42</v>
      </c>
      <c r="O85" s="196" t="s">
        <v>44</v>
      </c>
    </row>
    <row r="86" spans="1:17" s="85" customFormat="1" ht="105" customHeight="1" x14ac:dyDescent="0.25">
      <c r="A86" s="104">
        <f>ROW()-2</f>
        <v>84</v>
      </c>
      <c r="B86" s="95" t="s">
        <v>1215</v>
      </c>
      <c r="C86" s="95" t="s">
        <v>223</v>
      </c>
      <c r="D86" s="95" t="s">
        <v>136</v>
      </c>
      <c r="E86" s="207">
        <f>SUM(Таблица913[[#This Row],[Средний балл аттестата]:[Балл первоочередной]])</f>
        <v>3.74</v>
      </c>
      <c r="F86" s="97">
        <v>3.74</v>
      </c>
      <c r="G86" s="95"/>
      <c r="H86" s="95" t="s">
        <v>477</v>
      </c>
      <c r="I86" s="94" t="s">
        <v>110</v>
      </c>
      <c r="J86" s="94"/>
      <c r="K86" s="94"/>
      <c r="L86" s="94"/>
      <c r="M86" s="94" t="s">
        <v>42</v>
      </c>
      <c r="N86" s="94" t="s">
        <v>42</v>
      </c>
      <c r="O86" s="94" t="s">
        <v>42</v>
      </c>
    </row>
    <row r="87" spans="1:17" s="7" customFormat="1" ht="131.25" x14ac:dyDescent="0.25">
      <c r="A87" s="104">
        <f xml:space="preserve"> ROW()-2</f>
        <v>85</v>
      </c>
      <c r="B87" s="95" t="s">
        <v>757</v>
      </c>
      <c r="C87" s="95" t="s">
        <v>223</v>
      </c>
      <c r="D87" s="94" t="s">
        <v>134</v>
      </c>
      <c r="E87" s="207">
        <f>SUM(Таблица913[[#This Row],[Средний балл аттестата]:[Балл первоочередной]])</f>
        <v>3.73</v>
      </c>
      <c r="F87" s="97">
        <v>3.73</v>
      </c>
      <c r="G87" s="97"/>
      <c r="H87" s="94" t="s">
        <v>477</v>
      </c>
      <c r="I87" s="94" t="s">
        <v>5</v>
      </c>
      <c r="J87" s="94" t="s">
        <v>7</v>
      </c>
      <c r="K87" s="94" t="s">
        <v>758</v>
      </c>
      <c r="L87" s="94"/>
      <c r="M87" s="94" t="s">
        <v>42</v>
      </c>
      <c r="N87" s="94" t="s">
        <v>202</v>
      </c>
      <c r="O87" s="94" t="s">
        <v>44</v>
      </c>
    </row>
    <row r="88" spans="1:17" s="7" customFormat="1" ht="75" x14ac:dyDescent="0.25">
      <c r="A88" s="104">
        <f t="shared" ref="A88:A93" si="2">ROW()-2</f>
        <v>86</v>
      </c>
      <c r="B88" s="106" t="s">
        <v>706</v>
      </c>
      <c r="C88" s="106" t="s">
        <v>222</v>
      </c>
      <c r="D88" s="105" t="s">
        <v>134</v>
      </c>
      <c r="E88" s="207">
        <f>SUM(Таблица913[[#This Row],[Средний балл аттестата]:[Балл первоочередной]])</f>
        <v>3.72</v>
      </c>
      <c r="F88" s="108">
        <v>3.72</v>
      </c>
      <c r="G88" s="105"/>
      <c r="H88" s="105" t="s">
        <v>479</v>
      </c>
      <c r="I88" s="105" t="s">
        <v>7</v>
      </c>
      <c r="J88" s="105" t="s">
        <v>110</v>
      </c>
      <c r="K88" s="105" t="s">
        <v>1071</v>
      </c>
      <c r="L88" s="105"/>
      <c r="M88" s="105" t="s">
        <v>42</v>
      </c>
      <c r="N88" s="105" t="s">
        <v>42</v>
      </c>
      <c r="O88" s="105" t="s">
        <v>42</v>
      </c>
    </row>
    <row r="89" spans="1:17" s="7" customFormat="1" ht="114.75" customHeight="1" x14ac:dyDescent="0.25">
      <c r="A89" s="104">
        <f t="shared" si="2"/>
        <v>87</v>
      </c>
      <c r="B89" s="94" t="s">
        <v>311</v>
      </c>
      <c r="C89" s="94" t="s">
        <v>224</v>
      </c>
      <c r="D89" s="94" t="s">
        <v>134</v>
      </c>
      <c r="E89" s="207">
        <f>SUM(Таблица913[[#This Row],[Средний балл аттестата]:[Балл первоочередной]])</f>
        <v>3.7</v>
      </c>
      <c r="F89" s="97">
        <v>3.7</v>
      </c>
      <c r="G89" s="94"/>
      <c r="H89" s="94" t="s">
        <v>479</v>
      </c>
      <c r="I89" s="94" t="s">
        <v>17</v>
      </c>
      <c r="J89" s="94" t="s">
        <v>110</v>
      </c>
      <c r="K89" s="94" t="s">
        <v>5</v>
      </c>
      <c r="L89" s="94"/>
      <c r="M89" s="94" t="s">
        <v>42</v>
      </c>
      <c r="N89" s="94" t="s">
        <v>42</v>
      </c>
      <c r="O89" s="94" t="s">
        <v>42</v>
      </c>
    </row>
    <row r="90" spans="1:17" s="7" customFormat="1" ht="56.25" x14ac:dyDescent="0.25">
      <c r="A90" s="104">
        <f t="shared" si="2"/>
        <v>88</v>
      </c>
      <c r="B90" s="90" t="s">
        <v>714</v>
      </c>
      <c r="C90" s="90" t="s">
        <v>223</v>
      </c>
      <c r="D90" s="87" t="s">
        <v>134</v>
      </c>
      <c r="E90" s="207">
        <f>SUM(Таблица913[[#This Row],[Средний балл аттестата]:[Балл первоочередной]])</f>
        <v>3.69</v>
      </c>
      <c r="F90" s="89">
        <v>3.69</v>
      </c>
      <c r="G90" s="87"/>
      <c r="H90" s="87" t="s">
        <v>477</v>
      </c>
      <c r="I90" s="208" t="s">
        <v>1118</v>
      </c>
      <c r="J90" s="87" t="s">
        <v>110</v>
      </c>
      <c r="K90" s="87"/>
      <c r="L90" s="87"/>
      <c r="M90" s="87" t="s">
        <v>42</v>
      </c>
      <c r="N90" s="87"/>
      <c r="O90" s="87"/>
    </row>
    <row r="91" spans="1:17" s="7" customFormat="1" ht="75" x14ac:dyDescent="0.25">
      <c r="A91" s="104">
        <f t="shared" si="2"/>
        <v>89</v>
      </c>
      <c r="B91" s="95" t="s">
        <v>832</v>
      </c>
      <c r="C91" s="95" t="s">
        <v>222</v>
      </c>
      <c r="D91" s="94" t="s">
        <v>134</v>
      </c>
      <c r="E91" s="207">
        <f>SUM(Таблица913[[#This Row],[Средний балл аттестата]:[Балл первоочередной]])</f>
        <v>3.67</v>
      </c>
      <c r="F91" s="97">
        <v>3.67</v>
      </c>
      <c r="G91" s="94"/>
      <c r="H91" s="94" t="s">
        <v>477</v>
      </c>
      <c r="I91" s="94" t="s">
        <v>7</v>
      </c>
      <c r="J91" s="94" t="s">
        <v>110</v>
      </c>
      <c r="K91" s="94" t="s">
        <v>1051</v>
      </c>
      <c r="L91" s="94"/>
      <c r="M91" s="94" t="s">
        <v>42</v>
      </c>
      <c r="N91" s="94" t="s">
        <v>42</v>
      </c>
      <c r="O91" s="94" t="s">
        <v>44</v>
      </c>
    </row>
    <row r="92" spans="1:17" s="74" customFormat="1" ht="162.75" customHeight="1" x14ac:dyDescent="0.25">
      <c r="A92" s="104">
        <f t="shared" si="2"/>
        <v>90</v>
      </c>
      <c r="B92" s="106" t="s">
        <v>906</v>
      </c>
      <c r="C92" s="106" t="s">
        <v>223</v>
      </c>
      <c r="D92" s="105" t="s">
        <v>134</v>
      </c>
      <c r="E92" s="207">
        <f>SUM(Таблица913[[#This Row],[Средний балл аттестата]:[Балл первоочередной]])</f>
        <v>3.5</v>
      </c>
      <c r="F92" s="108">
        <v>3.5</v>
      </c>
      <c r="G92" s="105"/>
      <c r="H92" s="105" t="s">
        <v>476</v>
      </c>
      <c r="I92" s="105" t="s">
        <v>110</v>
      </c>
      <c r="J92" s="105" t="s">
        <v>7</v>
      </c>
      <c r="K92" s="105"/>
      <c r="L92" s="105"/>
      <c r="M92" s="105" t="s">
        <v>42</v>
      </c>
      <c r="N92" s="105"/>
      <c r="O92" s="105" t="s">
        <v>44</v>
      </c>
    </row>
    <row r="93" spans="1:17" s="7" customFormat="1" ht="37.5" x14ac:dyDescent="0.25">
      <c r="A93" s="104">
        <f t="shared" si="2"/>
        <v>91</v>
      </c>
      <c r="B93" s="90" t="s">
        <v>730</v>
      </c>
      <c r="C93" s="90" t="s">
        <v>223</v>
      </c>
      <c r="D93" s="87" t="s">
        <v>134</v>
      </c>
      <c r="E93" s="207">
        <f>SUM(Таблица913[[#This Row],[Средний балл аттестата]:[Балл первоочередной]])</f>
        <v>3.5</v>
      </c>
      <c r="F93" s="89">
        <v>3.5</v>
      </c>
      <c r="G93" s="87"/>
      <c r="H93" s="87" t="s">
        <v>477</v>
      </c>
      <c r="I93" s="87" t="s">
        <v>33</v>
      </c>
      <c r="J93" s="87" t="s">
        <v>110</v>
      </c>
      <c r="K93" s="87"/>
      <c r="L93" s="87" t="s">
        <v>961</v>
      </c>
      <c r="M93" s="87" t="s">
        <v>42</v>
      </c>
      <c r="N93" s="87" t="s">
        <v>42</v>
      </c>
      <c r="O93" s="87" t="s">
        <v>42</v>
      </c>
      <c r="P93" s="87"/>
      <c r="Q93" s="73"/>
    </row>
    <row r="94" spans="1:17" s="7" customFormat="1" ht="18.75" x14ac:dyDescent="0.25">
      <c r="A94" s="104">
        <f xml:space="preserve"> ROW()-2</f>
        <v>92</v>
      </c>
      <c r="B94" s="106" t="s">
        <v>1222</v>
      </c>
      <c r="C94" s="106" t="s">
        <v>222</v>
      </c>
      <c r="D94" s="105" t="s">
        <v>136</v>
      </c>
      <c r="E94" s="207">
        <f>SUM(Таблица913[[#This Row],[Средний балл аттестата]:[Балл первоочередной]])</f>
        <v>3.47</v>
      </c>
      <c r="F94" s="108">
        <v>3.47</v>
      </c>
      <c r="G94" s="105"/>
      <c r="H94" s="105" t="s">
        <v>476</v>
      </c>
      <c r="I94" s="105" t="s">
        <v>1092</v>
      </c>
      <c r="J94" s="105"/>
      <c r="K94" s="105"/>
      <c r="L94" s="105"/>
      <c r="M94" s="105" t="s">
        <v>42</v>
      </c>
      <c r="N94" s="105" t="s">
        <v>42</v>
      </c>
      <c r="O94" s="105" t="s">
        <v>42</v>
      </c>
    </row>
    <row r="95" spans="1:17" s="85" customFormat="1" ht="37.5" x14ac:dyDescent="0.25">
      <c r="A95" s="104">
        <f t="shared" ref="A95:A101" si="3">ROW()-2</f>
        <v>93</v>
      </c>
      <c r="B95" s="90" t="s">
        <v>538</v>
      </c>
      <c r="C95" s="90" t="s">
        <v>223</v>
      </c>
      <c r="D95" s="87" t="s">
        <v>134</v>
      </c>
      <c r="E95" s="207">
        <f>SUM(Таблица913[[#This Row],[Средний балл аттестата]:[Балл первоочередной]])</f>
        <v>3.44</v>
      </c>
      <c r="F95" s="89">
        <v>3.44</v>
      </c>
      <c r="G95" s="87"/>
      <c r="H95" s="87" t="s">
        <v>477</v>
      </c>
      <c r="I95" s="105" t="s">
        <v>110</v>
      </c>
      <c r="J95" s="87"/>
      <c r="K95" s="87"/>
      <c r="L95" s="87"/>
      <c r="M95" s="87" t="s">
        <v>42</v>
      </c>
      <c r="N95" s="87"/>
      <c r="O95" s="109" t="s">
        <v>44</v>
      </c>
    </row>
    <row r="96" spans="1:17" s="7" customFormat="1" ht="37.5" x14ac:dyDescent="0.25">
      <c r="A96" s="104">
        <f t="shared" si="3"/>
        <v>94</v>
      </c>
      <c r="B96" s="105" t="s">
        <v>450</v>
      </c>
      <c r="C96" s="105" t="s">
        <v>223</v>
      </c>
      <c r="D96" s="105" t="s">
        <v>134</v>
      </c>
      <c r="E96" s="207">
        <f>SUM(Таблица913[[#This Row],[Средний балл аттестата]:[Балл первоочередной]])</f>
        <v>3.38</v>
      </c>
      <c r="F96" s="108">
        <v>3.38</v>
      </c>
      <c r="G96" s="108"/>
      <c r="H96" s="105" t="s">
        <v>477</v>
      </c>
      <c r="I96" s="105" t="s">
        <v>110</v>
      </c>
      <c r="J96" s="105" t="s">
        <v>7</v>
      </c>
      <c r="K96" s="105"/>
      <c r="L96" s="105"/>
      <c r="M96" s="105" t="s">
        <v>42</v>
      </c>
      <c r="N96" s="105"/>
      <c r="O96" s="105" t="s">
        <v>44</v>
      </c>
    </row>
    <row r="97" spans="1:17" s="7" customFormat="1" ht="75" x14ac:dyDescent="0.25">
      <c r="A97" s="104">
        <f t="shared" si="3"/>
        <v>95</v>
      </c>
      <c r="B97" s="95" t="s">
        <v>484</v>
      </c>
      <c r="C97" s="95" t="s">
        <v>222</v>
      </c>
      <c r="D97" s="94" t="s">
        <v>134</v>
      </c>
      <c r="E97" s="207">
        <f>SUM(Таблица913[[#This Row],[Средний балл аттестата]:[Балл первоочередной]])</f>
        <v>3.38</v>
      </c>
      <c r="F97" s="97">
        <v>3.38</v>
      </c>
      <c r="G97" s="94"/>
      <c r="H97" s="94" t="s">
        <v>479</v>
      </c>
      <c r="I97" s="94" t="s">
        <v>52</v>
      </c>
      <c r="J97" s="94" t="s">
        <v>110</v>
      </c>
      <c r="K97" s="94" t="s">
        <v>7</v>
      </c>
      <c r="L97" s="94"/>
      <c r="M97" s="94" t="s">
        <v>42</v>
      </c>
      <c r="N97" s="94" t="s">
        <v>42</v>
      </c>
      <c r="O97" s="94" t="s">
        <v>42</v>
      </c>
    </row>
    <row r="98" spans="1:17" s="7" customFormat="1" ht="76.5" customHeight="1" x14ac:dyDescent="0.25">
      <c r="A98" s="104">
        <f t="shared" si="3"/>
        <v>96</v>
      </c>
      <c r="B98" s="130" t="s">
        <v>695</v>
      </c>
      <c r="C98" s="105" t="s">
        <v>222</v>
      </c>
      <c r="D98" s="105" t="s">
        <v>136</v>
      </c>
      <c r="E98" s="207">
        <f>SUM(Таблица913[[#This Row],[Средний балл аттестата]:[Балл первоочередной]])</f>
        <v>3.38</v>
      </c>
      <c r="F98" s="136">
        <v>3.38</v>
      </c>
      <c r="G98" s="130"/>
      <c r="H98" s="130" t="s">
        <v>477</v>
      </c>
      <c r="I98" s="130" t="s">
        <v>52</v>
      </c>
      <c r="J98" s="130" t="s">
        <v>110</v>
      </c>
      <c r="K98" s="130" t="s">
        <v>7</v>
      </c>
      <c r="L98" s="130"/>
      <c r="M98" s="130" t="s">
        <v>42</v>
      </c>
      <c r="N98" s="130" t="s">
        <v>42</v>
      </c>
      <c r="O98" s="142" t="s">
        <v>42</v>
      </c>
    </row>
    <row r="99" spans="1:17" s="192" customFormat="1" ht="37.5" x14ac:dyDescent="0.25">
      <c r="A99" s="104">
        <f t="shared" si="3"/>
        <v>97</v>
      </c>
      <c r="B99" s="106" t="s">
        <v>779</v>
      </c>
      <c r="C99" s="106" t="s">
        <v>223</v>
      </c>
      <c r="D99" s="105" t="s">
        <v>134</v>
      </c>
      <c r="E99" s="207">
        <f>SUM(Таблица913[[#This Row],[Средний балл аттестата]:[Балл первоочередной]])</f>
        <v>3.37</v>
      </c>
      <c r="F99" s="108">
        <v>3.37</v>
      </c>
      <c r="G99" s="105"/>
      <c r="H99" s="105" t="s">
        <v>477</v>
      </c>
      <c r="I99" s="105" t="s">
        <v>110</v>
      </c>
      <c r="J99" s="105"/>
      <c r="K99" s="105"/>
      <c r="L99" s="105"/>
      <c r="M99" s="105" t="s">
        <v>42</v>
      </c>
      <c r="N99" s="94"/>
      <c r="O99" s="105" t="s">
        <v>42</v>
      </c>
    </row>
    <row r="100" spans="1:17" s="7" customFormat="1" ht="59.25" customHeight="1" x14ac:dyDescent="0.25">
      <c r="A100" s="104">
        <f t="shared" si="3"/>
        <v>98</v>
      </c>
      <c r="B100" s="90" t="s">
        <v>792</v>
      </c>
      <c r="C100" s="90" t="s">
        <v>222</v>
      </c>
      <c r="D100" s="87" t="s">
        <v>134</v>
      </c>
      <c r="E100" s="207">
        <f>SUM(Таблица913[[#This Row],[Средний балл аттестата]:[Балл первоочередной]])</f>
        <v>3.35</v>
      </c>
      <c r="F100" s="89">
        <v>3.35</v>
      </c>
      <c r="G100" s="87"/>
      <c r="H100" s="87" t="s">
        <v>477</v>
      </c>
      <c r="I100" s="87" t="s">
        <v>7</v>
      </c>
      <c r="J100" s="87" t="s">
        <v>110</v>
      </c>
      <c r="K100" s="87"/>
      <c r="L100" s="87"/>
      <c r="M100" s="87" t="s">
        <v>42</v>
      </c>
      <c r="N100" s="87" t="s">
        <v>42</v>
      </c>
      <c r="O100" s="109" t="s">
        <v>42</v>
      </c>
    </row>
    <row r="101" spans="1:17" s="7" customFormat="1" ht="37.5" x14ac:dyDescent="0.25">
      <c r="A101" s="104">
        <f t="shared" si="3"/>
        <v>99</v>
      </c>
      <c r="B101" s="90" t="s">
        <v>1203</v>
      </c>
      <c r="C101" s="90" t="s">
        <v>224</v>
      </c>
      <c r="D101" s="90" t="s">
        <v>134</v>
      </c>
      <c r="E101" s="207">
        <f>SUM(Таблица913[[#This Row],[Средний балл аттестата]:[Балл первоочередной]])</f>
        <v>3.35</v>
      </c>
      <c r="F101" s="89">
        <v>3.35</v>
      </c>
      <c r="G101" s="90"/>
      <c r="H101" s="90" t="s">
        <v>476</v>
      </c>
      <c r="I101" s="90" t="s">
        <v>1092</v>
      </c>
      <c r="J101" s="90" t="s">
        <v>7</v>
      </c>
      <c r="K101" s="90"/>
      <c r="L101" s="90"/>
      <c r="M101" s="87" t="s">
        <v>42</v>
      </c>
      <c r="N101" s="90" t="s">
        <v>42</v>
      </c>
      <c r="O101" s="90" t="s">
        <v>42</v>
      </c>
      <c r="P101" s="87"/>
      <c r="Q101" s="73"/>
    </row>
    <row r="102" spans="1:17" s="7" customFormat="1" ht="18.75" x14ac:dyDescent="0.25">
      <c r="A102" s="104">
        <f xml:space="preserve"> ROW()-2</f>
        <v>100</v>
      </c>
      <c r="B102" s="106" t="s">
        <v>1219</v>
      </c>
      <c r="C102" s="106" t="s">
        <v>223</v>
      </c>
      <c r="D102" s="106" t="s">
        <v>134</v>
      </c>
      <c r="E102" s="207">
        <f>SUM(Таблица913[[#This Row],[Средний балл аттестата]:[Балл первоочередной]])</f>
        <v>3.32</v>
      </c>
      <c r="F102" s="89">
        <v>3.32</v>
      </c>
      <c r="G102" s="90"/>
      <c r="H102" s="90" t="s">
        <v>477</v>
      </c>
      <c r="I102" s="90" t="s">
        <v>1092</v>
      </c>
      <c r="J102" s="90"/>
      <c r="K102" s="90"/>
      <c r="L102" s="90"/>
      <c r="M102" s="87" t="s">
        <v>42</v>
      </c>
      <c r="N102" s="87" t="s">
        <v>42</v>
      </c>
      <c r="O102" s="109" t="s">
        <v>42</v>
      </c>
    </row>
    <row r="103" spans="1:17" s="7" customFormat="1" ht="37.5" x14ac:dyDescent="0.25">
      <c r="A103" s="104">
        <f xml:space="preserve"> ROW()-2</f>
        <v>101</v>
      </c>
      <c r="B103" s="106" t="s">
        <v>135</v>
      </c>
      <c r="C103" s="105" t="s">
        <v>222</v>
      </c>
      <c r="D103" s="105" t="s">
        <v>136</v>
      </c>
      <c r="E103" s="207">
        <f>SUM(Таблица913[[#This Row],[Средний балл аттестата]:[Балл первоочередной]])</f>
        <v>3.31</v>
      </c>
      <c r="F103" s="108">
        <v>3.31</v>
      </c>
      <c r="G103" s="105"/>
      <c r="H103" s="105" t="s">
        <v>479</v>
      </c>
      <c r="I103" s="105" t="s">
        <v>110</v>
      </c>
      <c r="J103" s="105"/>
      <c r="K103" s="105"/>
      <c r="L103" s="105"/>
      <c r="M103" s="105" t="s">
        <v>42</v>
      </c>
      <c r="N103" s="94" t="s">
        <v>42</v>
      </c>
      <c r="O103" s="105" t="s">
        <v>42</v>
      </c>
    </row>
    <row r="104" spans="1:17" s="7" customFormat="1" ht="37.5" x14ac:dyDescent="0.25">
      <c r="A104" s="104">
        <f>ROW()-2</f>
        <v>102</v>
      </c>
      <c r="B104" s="106" t="s">
        <v>1220</v>
      </c>
      <c r="C104" s="106" t="s">
        <v>222</v>
      </c>
      <c r="D104" s="90" t="s">
        <v>134</v>
      </c>
      <c r="E104" s="207">
        <f>SUM(Таблица913[[#This Row],[Средний балл аттестата]:[Балл первоочередной]])</f>
        <v>3.29</v>
      </c>
      <c r="F104" s="108">
        <v>3.29</v>
      </c>
      <c r="G104" s="111"/>
      <c r="H104" s="90" t="s">
        <v>476</v>
      </c>
      <c r="I104" s="90" t="s">
        <v>110</v>
      </c>
      <c r="J104" s="90"/>
      <c r="K104" s="90"/>
      <c r="L104" s="90"/>
      <c r="M104" s="87" t="s">
        <v>42</v>
      </c>
      <c r="N104" s="87" t="s">
        <v>42</v>
      </c>
      <c r="O104" s="109" t="s">
        <v>42</v>
      </c>
    </row>
    <row r="105" spans="1:17" s="7" customFormat="1" ht="75" x14ac:dyDescent="0.25">
      <c r="A105" s="104">
        <f xml:space="preserve"> ROW()-2</f>
        <v>103</v>
      </c>
      <c r="B105" s="90" t="s">
        <v>67</v>
      </c>
      <c r="C105" s="87" t="s">
        <v>222</v>
      </c>
      <c r="D105" s="87" t="s">
        <v>134</v>
      </c>
      <c r="E105" s="207">
        <f>SUM(Таблица913[[#This Row],[Средний балл аттестата]:[Балл первоочередной]])</f>
        <v>3.27</v>
      </c>
      <c r="F105" s="89">
        <v>3.27</v>
      </c>
      <c r="G105" s="87"/>
      <c r="H105" s="87" t="s">
        <v>479</v>
      </c>
      <c r="I105" s="87" t="s">
        <v>7</v>
      </c>
      <c r="J105" s="87" t="s">
        <v>110</v>
      </c>
      <c r="K105" s="92" t="s">
        <v>3</v>
      </c>
      <c r="L105" s="87"/>
      <c r="M105" s="87" t="s">
        <v>42</v>
      </c>
      <c r="N105" s="87" t="s">
        <v>42</v>
      </c>
      <c r="O105" s="109" t="s">
        <v>44</v>
      </c>
      <c r="P105" s="84"/>
      <c r="Q105" s="84"/>
    </row>
    <row r="106" spans="1:17" s="85" customFormat="1" ht="37.5" x14ac:dyDescent="0.25">
      <c r="A106" s="104">
        <f xml:space="preserve"> ROW()-2</f>
        <v>104</v>
      </c>
      <c r="B106" s="90" t="s">
        <v>1213</v>
      </c>
      <c r="C106" s="90" t="s">
        <v>222</v>
      </c>
      <c r="D106" s="90" t="s">
        <v>134</v>
      </c>
      <c r="E106" s="207">
        <f>SUM(Таблица913[[#This Row],[Средний балл аттестата]:[Балл первоочередной]])</f>
        <v>3.25</v>
      </c>
      <c r="F106" s="89">
        <v>3.25</v>
      </c>
      <c r="G106" s="90"/>
      <c r="H106" s="90" t="s">
        <v>476</v>
      </c>
      <c r="I106" s="90" t="s">
        <v>1092</v>
      </c>
      <c r="J106" s="90"/>
      <c r="K106" s="90"/>
      <c r="L106" s="90"/>
      <c r="M106" s="87" t="s">
        <v>42</v>
      </c>
      <c r="N106" s="87" t="s">
        <v>168</v>
      </c>
      <c r="O106" s="109" t="s">
        <v>44</v>
      </c>
    </row>
    <row r="107" spans="1:17" ht="37.5" x14ac:dyDescent="0.25">
      <c r="A107" s="106">
        <f>ROW()-2</f>
        <v>105</v>
      </c>
      <c r="B107" s="106" t="s">
        <v>776</v>
      </c>
      <c r="C107" s="106" t="s">
        <v>223</v>
      </c>
      <c r="D107" s="105" t="s">
        <v>136</v>
      </c>
      <c r="E107" s="207">
        <f>SUM(Таблица913[[#This Row],[Средний балл аттестата]:[Балл первоочередной]])</f>
        <v>3.16</v>
      </c>
      <c r="F107" s="108">
        <v>3.16</v>
      </c>
      <c r="G107" s="105"/>
      <c r="H107" s="105" t="s">
        <v>477</v>
      </c>
      <c r="I107" s="105" t="s">
        <v>110</v>
      </c>
      <c r="J107" s="105"/>
      <c r="K107" s="105"/>
      <c r="L107" s="105"/>
      <c r="M107" s="105" t="s">
        <v>42</v>
      </c>
      <c r="N107" s="94" t="s">
        <v>42</v>
      </c>
      <c r="O107" s="105" t="s">
        <v>44</v>
      </c>
    </row>
    <row r="108" spans="1:17" ht="18.75" x14ac:dyDescent="0.25">
      <c r="A108" s="106">
        <f xml:space="preserve"> ROW()-2</f>
        <v>106</v>
      </c>
      <c r="B108" s="106"/>
      <c r="C108" s="106"/>
      <c r="D108" s="105"/>
      <c r="E108" s="207">
        <f>SUM(Таблица913[[#This Row],[Средний балл аттестата]:[Балл первоочередной]])</f>
        <v>0</v>
      </c>
      <c r="F108" s="108"/>
      <c r="G108" s="105"/>
      <c r="H108" s="105"/>
      <c r="I108" s="105"/>
      <c r="J108" s="105"/>
      <c r="K108" s="105"/>
      <c r="L108" s="105"/>
      <c r="M108" s="105"/>
      <c r="N108" s="94"/>
      <c r="O108" s="105"/>
    </row>
    <row r="109" spans="1:17" ht="18.75" x14ac:dyDescent="0.25">
      <c r="A109" s="106">
        <f>ROW()-2</f>
        <v>107</v>
      </c>
      <c r="B109" s="106"/>
      <c r="C109" s="106"/>
      <c r="D109" s="105"/>
      <c r="E109" s="207">
        <f>SUM(Таблица913[[#This Row],[Средний балл аттестата]:[Балл первоочередной]])</f>
        <v>0</v>
      </c>
      <c r="F109" s="108"/>
      <c r="G109" s="105"/>
      <c r="H109" s="105"/>
      <c r="I109" s="105"/>
      <c r="J109" s="105"/>
      <c r="K109" s="105"/>
      <c r="L109" s="105"/>
      <c r="M109" s="105"/>
      <c r="N109" s="94"/>
      <c r="O109" s="105"/>
    </row>
    <row r="110" spans="1:17" s="7" customFormat="1" ht="18.75" x14ac:dyDescent="0.25">
      <c r="A110" s="104">
        <f xml:space="preserve"> ROW()-2</f>
        <v>108</v>
      </c>
      <c r="B110" s="141"/>
      <c r="C110" s="106"/>
      <c r="D110" s="105"/>
      <c r="E110" s="207">
        <f>SUM(Таблица913[[#This Row],[Средний балл аттестата]:[Балл первоочередной]])</f>
        <v>0</v>
      </c>
      <c r="F110" s="136"/>
      <c r="G110" s="130"/>
      <c r="H110" s="130"/>
      <c r="I110" s="130"/>
      <c r="J110" s="130"/>
      <c r="K110" s="130"/>
      <c r="L110" s="130"/>
      <c r="M110" s="130"/>
      <c r="N110" s="130"/>
      <c r="O110" s="142"/>
    </row>
    <row r="111" spans="1:17" ht="18.75" x14ac:dyDescent="0.25">
      <c r="A111" s="106">
        <f>ROW()-2</f>
        <v>109</v>
      </c>
      <c r="B111" s="106"/>
      <c r="C111" s="106"/>
      <c r="D111" s="105"/>
      <c r="E111" s="207">
        <f>SUM(Таблица913[[#This Row],[Средний балл аттестата]:[Балл первоочередной]])</f>
        <v>0</v>
      </c>
      <c r="F111" s="108"/>
      <c r="G111" s="105"/>
      <c r="H111" s="105"/>
      <c r="I111" s="105"/>
      <c r="J111" s="105"/>
      <c r="K111" s="105"/>
      <c r="L111" s="105"/>
      <c r="M111" s="130"/>
      <c r="N111" s="94"/>
      <c r="O111" s="105"/>
    </row>
    <row r="112" spans="1:17" ht="18.75" x14ac:dyDescent="0.25">
      <c r="A112" s="106">
        <f xml:space="preserve"> ROW()-2</f>
        <v>110</v>
      </c>
      <c r="B112" s="106"/>
      <c r="C112" s="106"/>
      <c r="D112" s="105"/>
      <c r="E112" s="207">
        <f>SUM(Таблица913[[#This Row],[Средний балл аттестата]:[Балл первоочередной]])</f>
        <v>0</v>
      </c>
      <c r="F112" s="108"/>
      <c r="G112" s="105"/>
      <c r="H112" s="105"/>
      <c r="I112" s="105"/>
      <c r="J112" s="105"/>
      <c r="K112" s="105"/>
      <c r="L112" s="105"/>
      <c r="M112" s="130"/>
      <c r="N112" s="94"/>
      <c r="O112" s="105"/>
    </row>
    <row r="113" spans="1:15" ht="18.75" x14ac:dyDescent="0.25">
      <c r="A113" s="106">
        <f>ROW()-2</f>
        <v>111</v>
      </c>
      <c r="B113" s="106"/>
      <c r="C113" s="106"/>
      <c r="D113" s="105"/>
      <c r="E113" s="207">
        <f>SUM(Таблица913[[#This Row],[Средний балл аттестата]:[Балл первоочередной]])</f>
        <v>0</v>
      </c>
      <c r="F113" s="108"/>
      <c r="G113" s="105"/>
      <c r="H113" s="105"/>
      <c r="I113" s="105"/>
      <c r="J113" s="105"/>
      <c r="K113" s="105"/>
      <c r="L113" s="105"/>
      <c r="M113" s="130"/>
      <c r="N113" s="94"/>
      <c r="O113" s="105"/>
    </row>
    <row r="114" spans="1:15" s="7" customFormat="1" ht="18.75" x14ac:dyDescent="0.25">
      <c r="A114" s="106">
        <f xml:space="preserve"> ROW()-2</f>
        <v>112</v>
      </c>
      <c r="B114" s="106"/>
      <c r="C114" s="106"/>
      <c r="D114" s="105"/>
      <c r="E114" s="207">
        <f>SUM(Таблица913[[#This Row],[Средний балл аттестата]:[Балл первоочередной]])</f>
        <v>0</v>
      </c>
      <c r="F114" s="108"/>
      <c r="G114" s="105"/>
      <c r="H114" s="105"/>
      <c r="I114" s="105"/>
      <c r="J114" s="105"/>
      <c r="K114" s="105"/>
      <c r="L114" s="105"/>
      <c r="M114" s="130"/>
      <c r="N114" s="94"/>
      <c r="O114" s="105"/>
    </row>
    <row r="115" spans="1:15" ht="18.75" x14ac:dyDescent="0.25">
      <c r="A115" s="106">
        <f>ROW()-2</f>
        <v>113</v>
      </c>
      <c r="B115" s="95"/>
      <c r="C115" s="106"/>
      <c r="D115" s="94"/>
      <c r="E115" s="207">
        <f>SUM(Таблица913[[#This Row],[Средний балл аттестата]:[Балл первоочередной]])</f>
        <v>0</v>
      </c>
      <c r="F115" s="97"/>
      <c r="G115" s="94"/>
      <c r="H115" s="94"/>
      <c r="I115" s="94"/>
      <c r="J115" s="94"/>
      <c r="K115" s="94"/>
      <c r="L115" s="94"/>
      <c r="M115" s="130"/>
      <c r="N115" s="94"/>
      <c r="O115" s="105"/>
    </row>
    <row r="116" spans="1:15" s="95" customFormat="1" ht="18.75" x14ac:dyDescent="0.25">
      <c r="A116" s="106">
        <f xml:space="preserve"> ROW()-2</f>
        <v>114</v>
      </c>
      <c r="D116" s="94"/>
      <c r="E116" s="207">
        <f>SUM(Таблица913[[#This Row],[Средний балл аттестата]:[Балл первоочередной]])</f>
        <v>0</v>
      </c>
      <c r="F116" s="97"/>
      <c r="G116" s="94"/>
      <c r="H116" s="94"/>
      <c r="I116" s="94"/>
      <c r="J116" s="94"/>
      <c r="K116" s="94"/>
      <c r="L116" s="94"/>
      <c r="M116" s="130"/>
      <c r="N116" s="94"/>
      <c r="O116" s="105"/>
    </row>
    <row r="117" spans="1:15" s="95" customFormat="1" ht="18.75" x14ac:dyDescent="0.25">
      <c r="A117" s="106">
        <f>ROW()-2</f>
        <v>115</v>
      </c>
      <c r="D117" s="94"/>
      <c r="E117" s="207">
        <f>SUM(Таблица913[[#This Row],[Средний балл аттестата]:[Балл первоочередной]])</f>
        <v>0</v>
      </c>
      <c r="F117" s="97"/>
      <c r="G117" s="94"/>
      <c r="H117" s="94"/>
      <c r="I117" s="94"/>
      <c r="J117" s="94"/>
      <c r="K117" s="94"/>
      <c r="L117" s="94"/>
      <c r="M117" s="130"/>
      <c r="N117" s="94"/>
      <c r="O117" s="105"/>
    </row>
    <row r="118" spans="1:15" s="7" customFormat="1" ht="18.75" x14ac:dyDescent="0.25">
      <c r="A118" s="104">
        <f xml:space="preserve"> ROW()-2</f>
        <v>116</v>
      </c>
      <c r="B118" s="90"/>
      <c r="C118" s="90"/>
      <c r="D118" s="87"/>
      <c r="E118" s="207">
        <f>SUM(Таблица913[[#This Row],[Средний балл аттестата]:[Балл первоочередной]])</f>
        <v>0</v>
      </c>
      <c r="F118" s="89"/>
      <c r="G118" s="87"/>
      <c r="H118" s="87"/>
      <c r="I118" s="87"/>
      <c r="J118" s="87"/>
      <c r="K118" s="87"/>
      <c r="L118" s="87"/>
      <c r="M118" s="87"/>
      <c r="N118" s="87"/>
      <c r="O118" s="87"/>
    </row>
    <row r="119" spans="1:15" s="95" customFormat="1" ht="18.75" x14ac:dyDescent="0.25">
      <c r="A119" s="106">
        <f>ROW()-2</f>
        <v>117</v>
      </c>
      <c r="D119" s="94"/>
      <c r="E119" s="207">
        <f>SUM(Таблица913[[#This Row],[Средний балл аттестата]:[Балл первоочередной]])</f>
        <v>0</v>
      </c>
      <c r="F119" s="97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1:15" s="39" customFormat="1" ht="18.75" x14ac:dyDescent="0.25">
      <c r="A120" s="106">
        <f xml:space="preserve"> ROW()-2</f>
        <v>118</v>
      </c>
      <c r="B120" s="95"/>
      <c r="C120" s="95"/>
      <c r="D120" s="94"/>
      <c r="E120" s="207">
        <f>SUM(Таблица913[[#This Row],[Средний балл аттестата]:[Балл первоочередной]])</f>
        <v>0</v>
      </c>
      <c r="F120" s="97"/>
      <c r="G120" s="94"/>
      <c r="H120" s="94"/>
      <c r="I120" s="94"/>
      <c r="J120" s="94"/>
      <c r="K120" s="94"/>
      <c r="L120" s="94"/>
      <c r="M120" s="94"/>
      <c r="N120" s="94"/>
      <c r="O120" s="94"/>
    </row>
    <row r="121" spans="1:15" s="95" customFormat="1" ht="18.75" x14ac:dyDescent="0.25">
      <c r="A121" s="106">
        <f>ROW()-2</f>
        <v>119</v>
      </c>
      <c r="D121" s="94"/>
      <c r="E121" s="207">
        <f>SUM(Таблица913[[#This Row],[Средний балл аттестата]:[Балл первоочередной]])</f>
        <v>0</v>
      </c>
      <c r="F121" s="97"/>
      <c r="G121" s="94"/>
      <c r="H121" s="94"/>
      <c r="I121" s="94"/>
      <c r="J121" s="94"/>
      <c r="K121" s="94"/>
      <c r="L121" s="94"/>
      <c r="M121" s="94"/>
      <c r="N121" s="94"/>
      <c r="O121" s="94"/>
    </row>
    <row r="122" spans="1:15" s="95" customFormat="1" ht="75" x14ac:dyDescent="0.25">
      <c r="A122" s="439">
        <f>ROW()-2</f>
        <v>120</v>
      </c>
      <c r="B122" s="430" t="s">
        <v>401</v>
      </c>
      <c r="C122" s="430" t="s">
        <v>222</v>
      </c>
      <c r="D122" s="430" t="s">
        <v>134</v>
      </c>
      <c r="E122" s="457">
        <f>SUM(Таблица913[[#This Row],[Средний балл аттестата]:[Балл первоочередной]])</f>
        <v>4.67</v>
      </c>
      <c r="F122" s="433">
        <v>4.67</v>
      </c>
      <c r="G122" s="431"/>
      <c r="H122" s="431" t="s">
        <v>479</v>
      </c>
      <c r="I122" s="431" t="s">
        <v>52</v>
      </c>
      <c r="J122" s="431" t="s">
        <v>110</v>
      </c>
      <c r="K122" s="431" t="s">
        <v>7</v>
      </c>
      <c r="L122" s="431"/>
      <c r="M122" s="431" t="s">
        <v>42</v>
      </c>
      <c r="N122" s="431" t="s">
        <v>42</v>
      </c>
      <c r="O122" s="431" t="s">
        <v>42</v>
      </c>
    </row>
    <row r="123" spans="1:15" s="229" customFormat="1" ht="37.5" x14ac:dyDescent="0.25">
      <c r="A123" s="439">
        <f>ROW()-2</f>
        <v>121</v>
      </c>
      <c r="B123" s="430" t="s">
        <v>524</v>
      </c>
      <c r="C123" s="430" t="s">
        <v>222</v>
      </c>
      <c r="D123" s="431" t="s">
        <v>134</v>
      </c>
      <c r="E123" s="457">
        <f>SUM(Таблица913[[#This Row],[Средний балл аттестата]:[Балл первоочередной]])</f>
        <v>4.5599999999999996</v>
      </c>
      <c r="F123" s="433">
        <v>4.5599999999999996</v>
      </c>
      <c r="G123" s="431"/>
      <c r="H123" s="431" t="s">
        <v>476</v>
      </c>
      <c r="I123" s="431" t="s">
        <v>52</v>
      </c>
      <c r="J123" s="431" t="s">
        <v>7</v>
      </c>
      <c r="K123" s="431" t="s">
        <v>110</v>
      </c>
      <c r="L123" s="431"/>
      <c r="M123" s="431" t="s">
        <v>42</v>
      </c>
      <c r="N123" s="431" t="s">
        <v>42</v>
      </c>
      <c r="O123" s="431" t="s">
        <v>44</v>
      </c>
    </row>
    <row r="124" spans="1:15" s="104" customFormat="1" ht="75" x14ac:dyDescent="0.25">
      <c r="A124" s="476">
        <f>ROW()-2</f>
        <v>122</v>
      </c>
      <c r="B124" s="482" t="s">
        <v>1099</v>
      </c>
      <c r="C124" s="422" t="s">
        <v>223</v>
      </c>
      <c r="D124" s="472" t="s">
        <v>134</v>
      </c>
      <c r="E124" s="457">
        <f>SUM(Таблица913[[#This Row],[Средний балл аттестата]:[Балл первоочередной]])</f>
        <v>4.5599999999999996</v>
      </c>
      <c r="F124" s="502">
        <v>4.5599999999999996</v>
      </c>
      <c r="G124" s="472"/>
      <c r="H124" s="472" t="s">
        <v>477</v>
      </c>
      <c r="I124" s="472" t="s">
        <v>7</v>
      </c>
      <c r="J124" s="472" t="s">
        <v>47</v>
      </c>
      <c r="K124" s="472" t="s">
        <v>1092</v>
      </c>
      <c r="L124" s="472" t="s">
        <v>1100</v>
      </c>
      <c r="M124" s="472" t="s">
        <v>42</v>
      </c>
      <c r="N124" s="472" t="s">
        <v>42</v>
      </c>
      <c r="O124" s="472" t="s">
        <v>42</v>
      </c>
    </row>
    <row r="125" spans="1:15" s="39" customFormat="1" ht="112.5" x14ac:dyDescent="0.25">
      <c r="A125" s="439">
        <f>ROW()-2</f>
        <v>123</v>
      </c>
      <c r="B125" s="430" t="s">
        <v>842</v>
      </c>
      <c r="C125" s="430" t="s">
        <v>222</v>
      </c>
      <c r="D125" s="431" t="s">
        <v>134</v>
      </c>
      <c r="E125" s="457">
        <f>SUM(Таблица913[[#This Row],[Средний балл аттестата]:[Балл первоочередной]])</f>
        <v>4.53</v>
      </c>
      <c r="F125" s="433">
        <v>4.53</v>
      </c>
      <c r="G125" s="431"/>
      <c r="H125" s="431" t="s">
        <v>477</v>
      </c>
      <c r="I125" s="431" t="s">
        <v>52</v>
      </c>
      <c r="J125" s="431" t="s">
        <v>7</v>
      </c>
      <c r="K125" s="431" t="s">
        <v>110</v>
      </c>
      <c r="L125" s="431" t="s">
        <v>1072</v>
      </c>
      <c r="M125" s="431" t="s">
        <v>42</v>
      </c>
      <c r="N125" s="431" t="s">
        <v>42</v>
      </c>
      <c r="O125" s="431" t="s">
        <v>42</v>
      </c>
    </row>
    <row r="126" spans="1:15" s="95" customFormat="1" ht="56.25" x14ac:dyDescent="0.25">
      <c r="A126" s="181">
        <f xml:space="preserve"> ROW()-2</f>
        <v>124</v>
      </c>
      <c r="B126" s="178" t="s">
        <v>328</v>
      </c>
      <c r="C126" s="178" t="s">
        <v>223</v>
      </c>
      <c r="D126" s="178" t="s">
        <v>134</v>
      </c>
      <c r="E126" s="127">
        <f>SUM(Таблица913[[#This Row],[Средний балл аттестата]:[Балл первоочередной]])</f>
        <v>104.21</v>
      </c>
      <c r="F126" s="176">
        <v>4.21</v>
      </c>
      <c r="G126" s="178">
        <v>100</v>
      </c>
      <c r="H126" s="178" t="s">
        <v>479</v>
      </c>
      <c r="I126" s="178" t="s">
        <v>33</v>
      </c>
      <c r="J126" s="178" t="s">
        <v>52</v>
      </c>
      <c r="K126" s="178" t="s">
        <v>17</v>
      </c>
      <c r="L126" s="178" t="s">
        <v>803</v>
      </c>
      <c r="M126" s="178" t="s">
        <v>42</v>
      </c>
      <c r="N126" s="178" t="s">
        <v>168</v>
      </c>
      <c r="O126" s="178" t="s">
        <v>42</v>
      </c>
    </row>
    <row r="127" spans="1:15" s="95" customFormat="1" ht="93.75" x14ac:dyDescent="0.25">
      <c r="A127" s="181">
        <f xml:space="preserve"> ROW()-2</f>
        <v>125</v>
      </c>
      <c r="B127" s="303" t="s">
        <v>455</v>
      </c>
      <c r="C127" s="303" t="s">
        <v>223</v>
      </c>
      <c r="D127" s="178" t="s">
        <v>134</v>
      </c>
      <c r="E127" s="127">
        <f>SUM(Таблица913[[#This Row],[Средний балл аттестата]:[Балл первоочередной]])</f>
        <v>4.82</v>
      </c>
      <c r="F127" s="176">
        <v>4.82</v>
      </c>
      <c r="G127" s="178"/>
      <c r="H127" s="178" t="s">
        <v>477</v>
      </c>
      <c r="I127" s="178" t="s">
        <v>52</v>
      </c>
      <c r="J127" s="178" t="s">
        <v>7</v>
      </c>
      <c r="K127" s="178" t="s">
        <v>1063</v>
      </c>
      <c r="L127" s="178" t="s">
        <v>958</v>
      </c>
      <c r="M127" s="178" t="s">
        <v>42</v>
      </c>
      <c r="N127" s="178"/>
      <c r="O127" s="178" t="s">
        <v>42</v>
      </c>
    </row>
    <row r="128" spans="1:15" s="95" customFormat="1" ht="56.25" x14ac:dyDescent="0.25">
      <c r="A128" s="181">
        <f>ROW()-2</f>
        <v>126</v>
      </c>
      <c r="B128" s="178" t="s">
        <v>780</v>
      </c>
      <c r="C128" s="178" t="s">
        <v>223</v>
      </c>
      <c r="D128" s="178" t="s">
        <v>134</v>
      </c>
      <c r="E128" s="127">
        <f>SUM(Таблица913[[#This Row],[Средний балл аттестата]:[Балл первоочередной]])</f>
        <v>4.45</v>
      </c>
      <c r="F128" s="176">
        <v>4.45</v>
      </c>
      <c r="G128" s="176"/>
      <c r="H128" s="178" t="s">
        <v>477</v>
      </c>
      <c r="I128" s="178" t="s">
        <v>110</v>
      </c>
      <c r="J128" s="178"/>
      <c r="K128" s="178"/>
      <c r="L128" s="178" t="s">
        <v>1130</v>
      </c>
      <c r="M128" s="178" t="s">
        <v>42</v>
      </c>
      <c r="N128" s="178"/>
      <c r="O128" s="178" t="s">
        <v>42</v>
      </c>
    </row>
    <row r="129" spans="1:15" s="95" customFormat="1" ht="56.25" x14ac:dyDescent="0.3">
      <c r="A129" s="181">
        <f xml:space="preserve"> ROW()-2</f>
        <v>127</v>
      </c>
      <c r="B129" s="303" t="s">
        <v>1055</v>
      </c>
      <c r="C129" s="412" t="s">
        <v>223</v>
      </c>
      <c r="D129" s="178" t="s">
        <v>134</v>
      </c>
      <c r="E129" s="127">
        <f>SUM(Таблица913[[#This Row],[Средний балл аттестата]:[Балл первоочередной]])</f>
        <v>4.4400000000000004</v>
      </c>
      <c r="F129" s="176">
        <v>4.4400000000000004</v>
      </c>
      <c r="G129" s="178"/>
      <c r="H129" s="178" t="s">
        <v>476</v>
      </c>
      <c r="I129" s="178" t="s">
        <v>17</v>
      </c>
      <c r="J129" s="178" t="s">
        <v>7</v>
      </c>
      <c r="K129" s="178" t="s">
        <v>52</v>
      </c>
      <c r="L129" s="178" t="s">
        <v>1093</v>
      </c>
      <c r="M129" s="178" t="s">
        <v>42</v>
      </c>
      <c r="N129" s="178"/>
      <c r="O129" s="178" t="s">
        <v>44</v>
      </c>
    </row>
    <row r="130" spans="1:15" s="95" customFormat="1" ht="37.5" x14ac:dyDescent="0.25">
      <c r="A130" s="181">
        <f>ROW()-2</f>
        <v>128</v>
      </c>
      <c r="B130" s="303" t="s">
        <v>416</v>
      </c>
      <c r="C130" s="303" t="s">
        <v>223</v>
      </c>
      <c r="D130" s="178" t="s">
        <v>134</v>
      </c>
      <c r="E130" s="127">
        <f>SUM(Таблица913[[#This Row],[Средний балл аттестата]:[Балл первоочередной]])</f>
        <v>4.42</v>
      </c>
      <c r="F130" s="176">
        <v>4.42</v>
      </c>
      <c r="G130" s="178"/>
      <c r="H130" s="178" t="s">
        <v>477</v>
      </c>
      <c r="I130" s="178" t="s">
        <v>110</v>
      </c>
      <c r="J130" s="178" t="s">
        <v>5</v>
      </c>
      <c r="K130" s="178"/>
      <c r="L130" s="178" t="s">
        <v>1126</v>
      </c>
      <c r="M130" s="178" t="s">
        <v>42</v>
      </c>
      <c r="N130" s="178"/>
      <c r="O130" s="178" t="s">
        <v>42</v>
      </c>
    </row>
    <row r="131" spans="1:15" s="95" customFormat="1" ht="75" x14ac:dyDescent="0.25">
      <c r="A131" s="181">
        <f xml:space="preserve"> ROW()-2</f>
        <v>129</v>
      </c>
      <c r="B131" s="303" t="s">
        <v>187</v>
      </c>
      <c r="C131" s="178" t="s">
        <v>222</v>
      </c>
      <c r="D131" s="178" t="s">
        <v>134</v>
      </c>
      <c r="E131" s="127">
        <f>SUM(Таблица913[[#This Row],[Средний балл аттестата]:[Балл первоочередной]])</f>
        <v>4.3499999999999996</v>
      </c>
      <c r="F131" s="176">
        <v>4.3499999999999996</v>
      </c>
      <c r="G131" s="178"/>
      <c r="H131" s="178" t="s">
        <v>479</v>
      </c>
      <c r="I131" s="178" t="s">
        <v>183</v>
      </c>
      <c r="J131" s="178"/>
      <c r="K131" s="178"/>
      <c r="L131" s="178" t="s">
        <v>813</v>
      </c>
      <c r="M131" s="178" t="s">
        <v>42</v>
      </c>
      <c r="N131" s="178" t="s">
        <v>42</v>
      </c>
      <c r="O131" s="178" t="s">
        <v>42</v>
      </c>
    </row>
    <row r="132" spans="1:15" s="95" customFormat="1" ht="75" x14ac:dyDescent="0.25">
      <c r="A132" s="181">
        <f>ROW()-2</f>
        <v>130</v>
      </c>
      <c r="B132" s="303" t="s">
        <v>198</v>
      </c>
      <c r="C132" s="303" t="s">
        <v>223</v>
      </c>
      <c r="D132" s="178" t="s">
        <v>134</v>
      </c>
      <c r="E132" s="127">
        <f>SUM(Таблица913[[#This Row],[Средний балл аттестата]:[Балл первоочередной]])</f>
        <v>4.24</v>
      </c>
      <c r="F132" s="176">
        <v>4.24</v>
      </c>
      <c r="G132" s="176"/>
      <c r="H132" s="178" t="s">
        <v>477</v>
      </c>
      <c r="I132" s="178" t="s">
        <v>33</v>
      </c>
      <c r="J132" s="178" t="s">
        <v>5</v>
      </c>
      <c r="K132" s="178" t="s">
        <v>110</v>
      </c>
      <c r="L132" s="178" t="s">
        <v>1050</v>
      </c>
      <c r="M132" s="178" t="s">
        <v>42</v>
      </c>
      <c r="N132" s="178"/>
      <c r="O132" s="178" t="s">
        <v>44</v>
      </c>
    </row>
    <row r="133" spans="1:15" s="95" customFormat="1" ht="56.25" x14ac:dyDescent="0.25">
      <c r="A133" s="181">
        <f>ROW()-2</f>
        <v>131</v>
      </c>
      <c r="B133" s="303" t="s">
        <v>761</v>
      </c>
      <c r="C133" s="303" t="s">
        <v>223</v>
      </c>
      <c r="D133" s="178" t="s">
        <v>134</v>
      </c>
      <c r="E133" s="127">
        <f>SUM(Таблица913[[#This Row],[Средний балл аттестата]:[Балл первоочередной]])</f>
        <v>4.2</v>
      </c>
      <c r="F133" s="176">
        <v>4.2</v>
      </c>
      <c r="G133" s="178"/>
      <c r="H133" s="178" t="s">
        <v>477</v>
      </c>
      <c r="I133" s="178" t="s">
        <v>110</v>
      </c>
      <c r="J133" s="178" t="s">
        <v>7</v>
      </c>
      <c r="K133" s="178"/>
      <c r="L133" s="178" t="s">
        <v>1130</v>
      </c>
      <c r="M133" s="178" t="s">
        <v>42</v>
      </c>
      <c r="N133" s="178"/>
      <c r="O133" s="178" t="s">
        <v>44</v>
      </c>
    </row>
    <row r="134" spans="1:15" s="85" customFormat="1" ht="112.5" x14ac:dyDescent="0.25">
      <c r="A134" s="181">
        <f xml:space="preserve"> ROW()-2</f>
        <v>132</v>
      </c>
      <c r="B134" s="181" t="s">
        <v>560</v>
      </c>
      <c r="C134" s="181" t="s">
        <v>223</v>
      </c>
      <c r="D134" s="179" t="s">
        <v>134</v>
      </c>
      <c r="E134" s="182">
        <f>SUM(Таблица913[[#This Row],[Средний балл аттестата]:[Балл первоочередной]])</f>
        <v>4.17</v>
      </c>
      <c r="F134" s="182">
        <v>4.17</v>
      </c>
      <c r="G134" s="179"/>
      <c r="H134" s="179" t="s">
        <v>479</v>
      </c>
      <c r="I134" s="179" t="s">
        <v>52</v>
      </c>
      <c r="J134" s="179" t="s">
        <v>7</v>
      </c>
      <c r="K134" s="179"/>
      <c r="L134" s="179" t="s">
        <v>1080</v>
      </c>
      <c r="M134" s="179" t="s">
        <v>42</v>
      </c>
      <c r="N134" s="178" t="s">
        <v>42</v>
      </c>
      <c r="O134" s="179" t="s">
        <v>44</v>
      </c>
    </row>
    <row r="135" spans="1:15" s="85" customFormat="1" ht="75" x14ac:dyDescent="0.25">
      <c r="A135" s="181">
        <f>ROW()-2</f>
        <v>133</v>
      </c>
      <c r="B135" s="181" t="s">
        <v>639</v>
      </c>
      <c r="C135" s="181" t="s">
        <v>224</v>
      </c>
      <c r="D135" s="182" t="s">
        <v>134</v>
      </c>
      <c r="E135" s="182">
        <f>SUM(Таблица913[[#This Row],[Средний балл аттестата]:[Балл первоочередной]])</f>
        <v>4.1500000000000004</v>
      </c>
      <c r="F135" s="182">
        <v>4.1500000000000004</v>
      </c>
      <c r="G135" s="182"/>
      <c r="H135" s="179" t="s">
        <v>1076</v>
      </c>
      <c r="I135" s="179" t="s">
        <v>17</v>
      </c>
      <c r="J135" s="179" t="s">
        <v>110</v>
      </c>
      <c r="K135" s="179" t="s">
        <v>1071</v>
      </c>
      <c r="L135" s="179"/>
      <c r="M135" s="179" t="s">
        <v>42</v>
      </c>
      <c r="N135" s="178" t="s">
        <v>42</v>
      </c>
      <c r="O135" s="179" t="s">
        <v>42</v>
      </c>
    </row>
    <row r="136" spans="1:15" s="85" customFormat="1" ht="75" x14ac:dyDescent="0.25">
      <c r="A136" s="181">
        <f xml:space="preserve"> ROW()-2</f>
        <v>134</v>
      </c>
      <c r="B136" s="181" t="s">
        <v>718</v>
      </c>
      <c r="C136" s="181" t="s">
        <v>223</v>
      </c>
      <c r="D136" s="179" t="s">
        <v>134</v>
      </c>
      <c r="E136" s="182">
        <f>SUM(Таблица913[[#This Row],[Средний балл аттестата]:[Балл первоочередной]])</f>
        <v>4.0599999999999996</v>
      </c>
      <c r="F136" s="182">
        <v>4.0599999999999996</v>
      </c>
      <c r="G136" s="179"/>
      <c r="H136" s="179" t="s">
        <v>477</v>
      </c>
      <c r="I136" s="179" t="s">
        <v>110</v>
      </c>
      <c r="J136" s="179"/>
      <c r="K136" s="179"/>
      <c r="L136" s="179" t="s">
        <v>1129</v>
      </c>
      <c r="M136" s="179" t="s">
        <v>42</v>
      </c>
      <c r="N136" s="178"/>
      <c r="O136" s="179" t="s">
        <v>44</v>
      </c>
    </row>
    <row r="137" spans="1:15" s="85" customFormat="1" ht="56.25" x14ac:dyDescent="0.25">
      <c r="A137" s="181">
        <f>ROW()-2</f>
        <v>135</v>
      </c>
      <c r="B137" s="182" t="s">
        <v>900</v>
      </c>
      <c r="C137" s="182" t="s">
        <v>222</v>
      </c>
      <c r="D137" s="179" t="s">
        <v>134</v>
      </c>
      <c r="E137" s="182">
        <f>SUM(Таблица913[[#This Row],[Средний балл аттестата]:[Балл первоочередной]])</f>
        <v>4.0599999999999996</v>
      </c>
      <c r="F137" s="182">
        <v>4.0599999999999996</v>
      </c>
      <c r="G137" s="182"/>
      <c r="H137" s="179" t="s">
        <v>1030</v>
      </c>
      <c r="I137" s="179" t="s">
        <v>110</v>
      </c>
      <c r="J137" s="179" t="s">
        <v>7</v>
      </c>
      <c r="K137" s="179"/>
      <c r="L137" s="179"/>
      <c r="M137" s="179" t="s">
        <v>42</v>
      </c>
      <c r="N137" s="178" t="s">
        <v>42</v>
      </c>
      <c r="O137" s="179" t="s">
        <v>42</v>
      </c>
    </row>
    <row r="138" spans="1:15" s="85" customFormat="1" ht="93.75" x14ac:dyDescent="0.25">
      <c r="A138" s="181">
        <f xml:space="preserve"> ROW()-2</f>
        <v>136</v>
      </c>
      <c r="B138" s="179" t="s">
        <v>772</v>
      </c>
      <c r="C138" s="179" t="s">
        <v>223</v>
      </c>
      <c r="D138" s="179" t="s">
        <v>134</v>
      </c>
      <c r="E138" s="182">
        <f>SUM(Таблица913[[#This Row],[Средний балл аттестата]:[Балл первоочередной]])</f>
        <v>4</v>
      </c>
      <c r="F138" s="182">
        <v>4</v>
      </c>
      <c r="G138" s="182"/>
      <c r="H138" s="179" t="s">
        <v>477</v>
      </c>
      <c r="I138" s="179" t="s">
        <v>17</v>
      </c>
      <c r="J138" s="179" t="s">
        <v>33</v>
      </c>
      <c r="K138" s="179" t="s">
        <v>816</v>
      </c>
      <c r="L138" s="179" t="s">
        <v>1162</v>
      </c>
      <c r="M138" s="179" t="s">
        <v>42</v>
      </c>
      <c r="N138" s="178" t="s">
        <v>168</v>
      </c>
      <c r="O138" s="179" t="s">
        <v>44</v>
      </c>
    </row>
    <row r="139" spans="1:15" s="85" customFormat="1" ht="75" x14ac:dyDescent="0.25">
      <c r="A139" s="181">
        <f>ROW()-2</f>
        <v>137</v>
      </c>
      <c r="B139" s="181" t="s">
        <v>485</v>
      </c>
      <c r="C139" s="181" t="s">
        <v>224</v>
      </c>
      <c r="D139" s="179" t="s">
        <v>134</v>
      </c>
      <c r="E139" s="182">
        <f>SUM(Таблица913[[#This Row],[Средний балл аттестата]:[Балл первоочередной]])</f>
        <v>3.95</v>
      </c>
      <c r="F139" s="182">
        <v>3.95</v>
      </c>
      <c r="G139" s="179"/>
      <c r="H139" s="179" t="s">
        <v>1184</v>
      </c>
      <c r="I139" s="179" t="s">
        <v>7</v>
      </c>
      <c r="J139" s="179" t="s">
        <v>110</v>
      </c>
      <c r="K139" s="179"/>
      <c r="L139" s="179"/>
      <c r="M139" s="179" t="s">
        <v>42</v>
      </c>
      <c r="N139" s="178" t="s">
        <v>42</v>
      </c>
      <c r="O139" s="179" t="s">
        <v>42</v>
      </c>
    </row>
    <row r="140" spans="1:15" s="85" customFormat="1" ht="75" x14ac:dyDescent="0.25">
      <c r="A140" s="181">
        <f>ROW()-2</f>
        <v>138</v>
      </c>
      <c r="B140" s="181" t="s">
        <v>654</v>
      </c>
      <c r="C140" s="181" t="s">
        <v>224</v>
      </c>
      <c r="D140" s="179" t="s">
        <v>134</v>
      </c>
      <c r="E140" s="182">
        <f>SUM(Таблица913[[#This Row],[Средний балл аттестата]:[Балл первоочередной]])</f>
        <v>3.94</v>
      </c>
      <c r="F140" s="182">
        <v>3.94</v>
      </c>
      <c r="G140" s="179"/>
      <c r="H140" s="179" t="s">
        <v>1155</v>
      </c>
      <c r="I140" s="179" t="s">
        <v>52</v>
      </c>
      <c r="J140" s="179" t="s">
        <v>110</v>
      </c>
      <c r="K140" s="179" t="s">
        <v>7</v>
      </c>
      <c r="L140" s="179"/>
      <c r="M140" s="179" t="s">
        <v>42</v>
      </c>
      <c r="N140" s="178" t="s">
        <v>42</v>
      </c>
      <c r="O140" s="179" t="s">
        <v>44</v>
      </c>
    </row>
    <row r="141" spans="1:15" s="85" customFormat="1" ht="37.5" x14ac:dyDescent="0.25">
      <c r="A141" s="181">
        <f xml:space="preserve"> ROW()-2</f>
        <v>139</v>
      </c>
      <c r="B141" s="179" t="s">
        <v>349</v>
      </c>
      <c r="C141" s="179" t="s">
        <v>223</v>
      </c>
      <c r="D141" s="179" t="s">
        <v>134</v>
      </c>
      <c r="E141" s="182">
        <f>SUM(Таблица913[[#This Row],[Средний балл аттестата]:[Балл первоочередной]])</f>
        <v>3.9</v>
      </c>
      <c r="F141" s="182">
        <v>3.9</v>
      </c>
      <c r="G141" s="182"/>
      <c r="H141" s="179" t="s">
        <v>477</v>
      </c>
      <c r="I141" s="179" t="s">
        <v>33</v>
      </c>
      <c r="J141" s="179"/>
      <c r="K141" s="179"/>
      <c r="L141" s="179" t="s">
        <v>962</v>
      </c>
      <c r="M141" s="179" t="s">
        <v>42</v>
      </c>
      <c r="N141" s="178" t="s">
        <v>42</v>
      </c>
      <c r="O141" s="179" t="s">
        <v>42</v>
      </c>
    </row>
    <row r="142" spans="1:15" s="85" customFormat="1" ht="75" x14ac:dyDescent="0.25">
      <c r="A142" s="181">
        <f>ROW()-2</f>
        <v>140</v>
      </c>
      <c r="B142" s="181" t="s">
        <v>786</v>
      </c>
      <c r="C142" s="181" t="s">
        <v>223</v>
      </c>
      <c r="D142" s="179" t="s">
        <v>134</v>
      </c>
      <c r="E142" s="357">
        <f>SUM(Таблица913[[#This Row],[Средний балл аттестата]:[Балл первоочередной]])</f>
        <v>3.56</v>
      </c>
      <c r="F142" s="182">
        <v>3.56</v>
      </c>
      <c r="G142" s="179"/>
      <c r="H142" s="179" t="s">
        <v>1211</v>
      </c>
      <c r="I142" s="179" t="s">
        <v>110</v>
      </c>
      <c r="J142" s="179" t="s">
        <v>449</v>
      </c>
      <c r="K142" s="179" t="s">
        <v>7</v>
      </c>
      <c r="L142" s="179"/>
      <c r="M142" s="179" t="s">
        <v>42</v>
      </c>
      <c r="N142" s="178" t="s">
        <v>42</v>
      </c>
      <c r="O142" s="179" t="s">
        <v>42</v>
      </c>
    </row>
    <row r="143" spans="1:15" s="85" customFormat="1" ht="37.5" x14ac:dyDescent="0.25">
      <c r="A143" s="454">
        <f>ROW()-2</f>
        <v>141</v>
      </c>
      <c r="B143" s="454" t="s">
        <v>619</v>
      </c>
      <c r="C143" s="454" t="s">
        <v>222</v>
      </c>
      <c r="D143" s="453" t="s">
        <v>134</v>
      </c>
      <c r="E143" s="485">
        <f>SUM(Таблица913[[#This Row],[Средний балл аттестата]:[Балл первоочередной]])</f>
        <v>104.33</v>
      </c>
      <c r="F143" s="455">
        <v>4.33</v>
      </c>
      <c r="G143" s="453">
        <v>100</v>
      </c>
      <c r="H143" s="453" t="s">
        <v>477</v>
      </c>
      <c r="I143" s="453" t="s">
        <v>52</v>
      </c>
      <c r="J143" s="453" t="s">
        <v>110</v>
      </c>
      <c r="K143" s="453"/>
      <c r="L143" s="179" t="s">
        <v>1161</v>
      </c>
      <c r="M143" s="453" t="s">
        <v>42</v>
      </c>
      <c r="N143" s="410" t="s">
        <v>168</v>
      </c>
      <c r="O143" s="453" t="s">
        <v>42</v>
      </c>
    </row>
    <row r="144" spans="1:15" s="85" customFormat="1" ht="56.25" x14ac:dyDescent="0.25">
      <c r="A144" s="454">
        <f>ROW()-2</f>
        <v>142</v>
      </c>
      <c r="B144" s="484" t="s">
        <v>1047</v>
      </c>
      <c r="C144" s="484" t="s">
        <v>223</v>
      </c>
      <c r="D144" s="486" t="s">
        <v>134</v>
      </c>
      <c r="E144" s="485">
        <f>SUM(Таблица913[[#This Row],[Средний балл аттестата]:[Балл первоочередной]])</f>
        <v>4.82</v>
      </c>
      <c r="F144" s="485">
        <v>4.82</v>
      </c>
      <c r="G144" s="486"/>
      <c r="H144" s="486" t="s">
        <v>477</v>
      </c>
      <c r="I144" s="486" t="s">
        <v>52</v>
      </c>
      <c r="J144" s="486" t="s">
        <v>7</v>
      </c>
      <c r="K144" s="486" t="s">
        <v>110</v>
      </c>
      <c r="L144" s="307" t="s">
        <v>1181</v>
      </c>
      <c r="M144" s="486" t="s">
        <v>42</v>
      </c>
      <c r="N144" s="446"/>
      <c r="O144" s="486" t="s">
        <v>42</v>
      </c>
    </row>
    <row r="145" spans="1:15" s="85" customFormat="1" ht="75" x14ac:dyDescent="0.25">
      <c r="A145" s="456">
        <f xml:space="preserve"> ROW() - 2</f>
        <v>143</v>
      </c>
      <c r="B145" s="453" t="s">
        <v>799</v>
      </c>
      <c r="C145" s="453" t="s">
        <v>224</v>
      </c>
      <c r="D145" s="453" t="s">
        <v>134</v>
      </c>
      <c r="E145" s="485">
        <f>SUM(Таблица913[[#This Row],[Средний балл аттестата]:[Балл первоочередной]])</f>
        <v>4.82</v>
      </c>
      <c r="F145" s="453">
        <v>4.82</v>
      </c>
      <c r="G145" s="455"/>
      <c r="H145" s="453" t="s">
        <v>477</v>
      </c>
      <c r="I145" s="453" t="s">
        <v>3</v>
      </c>
      <c r="J145" s="453" t="s">
        <v>6</v>
      </c>
      <c r="K145" s="453" t="s">
        <v>110</v>
      </c>
      <c r="L145" s="453" t="s">
        <v>1231</v>
      </c>
      <c r="M145" s="453" t="s">
        <v>42</v>
      </c>
      <c r="N145" s="410" t="s">
        <v>42</v>
      </c>
      <c r="O145" s="453" t="s">
        <v>42</v>
      </c>
    </row>
    <row r="146" spans="1:15" s="85" customFormat="1" ht="37.5" x14ac:dyDescent="0.25">
      <c r="A146" s="454">
        <f>ROW()-2</f>
        <v>144</v>
      </c>
      <c r="B146" s="454" t="s">
        <v>356</v>
      </c>
      <c r="C146" s="454" t="s">
        <v>222</v>
      </c>
      <c r="D146" s="453" t="s">
        <v>134</v>
      </c>
      <c r="E146" s="485">
        <f>SUM(Таблица913[[#This Row],[Средний балл аттестата]:[Балл первоочередной]])</f>
        <v>4.5</v>
      </c>
      <c r="F146" s="455">
        <v>4.5</v>
      </c>
      <c r="G146" s="453"/>
      <c r="H146" s="453" t="s">
        <v>477</v>
      </c>
      <c r="I146" s="453" t="s">
        <v>52</v>
      </c>
      <c r="J146" s="453" t="s">
        <v>110</v>
      </c>
      <c r="K146" s="453"/>
      <c r="L146" s="179" t="s">
        <v>1079</v>
      </c>
      <c r="M146" s="453" t="s">
        <v>42</v>
      </c>
      <c r="N146" s="410" t="s">
        <v>42</v>
      </c>
      <c r="O146" s="453" t="s">
        <v>42</v>
      </c>
    </row>
    <row r="147" spans="1:15" s="85" customFormat="1" ht="93.75" x14ac:dyDescent="0.25">
      <c r="A147" s="484">
        <f>ROW()-2</f>
        <v>145</v>
      </c>
      <c r="B147" s="484" t="s">
        <v>1133</v>
      </c>
      <c r="C147" s="454" t="s">
        <v>222</v>
      </c>
      <c r="D147" s="486" t="s">
        <v>134</v>
      </c>
      <c r="E147" s="485">
        <f>SUM(Таблица913[[#This Row],[Средний балл аттестата]:[Балл первоочередной]])</f>
        <v>4.41</v>
      </c>
      <c r="F147" s="485">
        <v>4.41</v>
      </c>
      <c r="G147" s="486"/>
      <c r="H147" s="486" t="s">
        <v>477</v>
      </c>
      <c r="I147" s="486" t="s">
        <v>52</v>
      </c>
      <c r="J147" s="486" t="s">
        <v>1092</v>
      </c>
      <c r="K147" s="486"/>
      <c r="L147" s="307" t="s">
        <v>1227</v>
      </c>
      <c r="M147" s="486" t="s">
        <v>42</v>
      </c>
      <c r="N147" s="446" t="s">
        <v>42</v>
      </c>
      <c r="O147" s="486" t="s">
        <v>42</v>
      </c>
    </row>
    <row r="148" spans="1:15" s="85" customFormat="1" ht="75" x14ac:dyDescent="0.25">
      <c r="A148" s="454">
        <f>ROW()-2</f>
        <v>146</v>
      </c>
      <c r="B148" s="454" t="s">
        <v>536</v>
      </c>
      <c r="C148" s="454" t="s">
        <v>223</v>
      </c>
      <c r="D148" s="453" t="s">
        <v>134</v>
      </c>
      <c r="E148" s="485">
        <f>SUM(Таблица913[[#This Row],[Средний балл аттестата]:[Балл первоочередной]])</f>
        <v>4.3099999999999996</v>
      </c>
      <c r="F148" s="455">
        <v>4.3099999999999996</v>
      </c>
      <c r="G148" s="453"/>
      <c r="H148" s="453" t="s">
        <v>477</v>
      </c>
      <c r="I148" s="453" t="s">
        <v>110</v>
      </c>
      <c r="J148" s="453"/>
      <c r="K148" s="453"/>
      <c r="L148" s="179" t="s">
        <v>1127</v>
      </c>
      <c r="M148" s="453" t="s">
        <v>42</v>
      </c>
      <c r="N148" s="410"/>
      <c r="O148" s="453" t="s">
        <v>42</v>
      </c>
    </row>
    <row r="149" spans="1:15" s="85" customFormat="1" ht="93.75" x14ac:dyDescent="0.25">
      <c r="A149" s="454">
        <f>ROW()-2</f>
        <v>147</v>
      </c>
      <c r="B149" s="453" t="s">
        <v>393</v>
      </c>
      <c r="C149" s="453" t="s">
        <v>222</v>
      </c>
      <c r="D149" s="453" t="s">
        <v>134</v>
      </c>
      <c r="E149" s="485">
        <f>SUM(Таблица913[[#This Row],[Средний балл аттестата]:[Балл первоочередной]])</f>
        <v>4.29</v>
      </c>
      <c r="F149" s="455">
        <v>4.29</v>
      </c>
      <c r="G149" s="455"/>
      <c r="H149" s="453" t="s">
        <v>477</v>
      </c>
      <c r="I149" s="453" t="s">
        <v>52</v>
      </c>
      <c r="J149" s="453" t="s">
        <v>7</v>
      </c>
      <c r="K149" s="453" t="s">
        <v>110</v>
      </c>
      <c r="L149" s="179" t="s">
        <v>1228</v>
      </c>
      <c r="M149" s="453" t="s">
        <v>42</v>
      </c>
      <c r="N149" s="452" t="s">
        <v>42</v>
      </c>
      <c r="O149" s="453" t="s">
        <v>44</v>
      </c>
    </row>
    <row r="150" spans="1:15" x14ac:dyDescent="0.25">
      <c r="N150" s="40"/>
    </row>
    <row r="151" spans="1:15" x14ac:dyDescent="0.25">
      <c r="N151" s="40"/>
    </row>
    <row r="152" spans="1:15" x14ac:dyDescent="0.25">
      <c r="N152" s="40"/>
    </row>
    <row r="153" spans="1:15" x14ac:dyDescent="0.25">
      <c r="N153" s="40"/>
    </row>
    <row r="154" spans="1:15" x14ac:dyDescent="0.25">
      <c r="N154" s="40"/>
    </row>
    <row r="155" spans="1:15" x14ac:dyDescent="0.25">
      <c r="N155" s="40"/>
    </row>
    <row r="156" spans="1:15" x14ac:dyDescent="0.25">
      <c r="N156" s="40"/>
    </row>
    <row r="157" spans="1:15" x14ac:dyDescent="0.25">
      <c r="N157" s="40"/>
    </row>
    <row r="158" spans="1:15" x14ac:dyDescent="0.25">
      <c r="N158" s="40"/>
    </row>
    <row r="159" spans="1:15" x14ac:dyDescent="0.25">
      <c r="N159" s="40"/>
    </row>
    <row r="160" spans="1:15" x14ac:dyDescent="0.25">
      <c r="N160" s="40"/>
    </row>
    <row r="161" spans="14:14" x14ac:dyDescent="0.25">
      <c r="N161" s="40"/>
    </row>
    <row r="162" spans="14:14" x14ac:dyDescent="0.25">
      <c r="N162" s="40"/>
    </row>
    <row r="163" spans="14:14" x14ac:dyDescent="0.25">
      <c r="N163" s="40"/>
    </row>
    <row r="164" spans="14:14" x14ac:dyDescent="0.25">
      <c r="N164" s="40"/>
    </row>
    <row r="165" spans="14:14" x14ac:dyDescent="0.25">
      <c r="N165" s="40"/>
    </row>
    <row r="166" spans="14:14" x14ac:dyDescent="0.25">
      <c r="N166" s="40"/>
    </row>
    <row r="167" spans="14:14" x14ac:dyDescent="0.25">
      <c r="N167" s="40"/>
    </row>
    <row r="168" spans="14:14" x14ac:dyDescent="0.25">
      <c r="N168" s="40"/>
    </row>
    <row r="169" spans="14:14" x14ac:dyDescent="0.25">
      <c r="N169" s="40"/>
    </row>
    <row r="170" spans="14:14" x14ac:dyDescent="0.25">
      <c r="N170" s="40"/>
    </row>
    <row r="171" spans="14:14" x14ac:dyDescent="0.25">
      <c r="N171" s="40"/>
    </row>
    <row r="172" spans="14:14" x14ac:dyDescent="0.25">
      <c r="N172" s="40"/>
    </row>
    <row r="173" spans="14:14" x14ac:dyDescent="0.25">
      <c r="N173" s="40"/>
    </row>
    <row r="174" spans="14:14" x14ac:dyDescent="0.25">
      <c r="N174" s="40"/>
    </row>
    <row r="175" spans="14:14" x14ac:dyDescent="0.25">
      <c r="N175" s="40"/>
    </row>
    <row r="176" spans="14:14" x14ac:dyDescent="0.25">
      <c r="N176" s="40"/>
    </row>
    <row r="177" spans="14:14" x14ac:dyDescent="0.25">
      <c r="N177" s="43"/>
    </row>
    <row r="178" spans="14:14" x14ac:dyDescent="0.25">
      <c r="N178" s="40"/>
    </row>
    <row r="179" spans="14:14" x14ac:dyDescent="0.25">
      <c r="N179" s="40"/>
    </row>
    <row r="180" spans="14:14" x14ac:dyDescent="0.25">
      <c r="N180" s="40"/>
    </row>
    <row r="181" spans="14:14" x14ac:dyDescent="0.25">
      <c r="N181" s="42"/>
    </row>
    <row r="182" spans="14:14" x14ac:dyDescent="0.25">
      <c r="N182" s="42"/>
    </row>
    <row r="183" spans="14:14" x14ac:dyDescent="0.25">
      <c r="N183" s="39"/>
    </row>
    <row r="184" spans="14:14" x14ac:dyDescent="0.25">
      <c r="N184" s="39"/>
    </row>
    <row r="185" spans="14:14" x14ac:dyDescent="0.25">
      <c r="N185" s="39"/>
    </row>
    <row r="186" spans="14:14" x14ac:dyDescent="0.25">
      <c r="N186" s="39"/>
    </row>
    <row r="187" spans="14:14" x14ac:dyDescent="0.25">
      <c r="N187" s="39"/>
    </row>
    <row r="188" spans="14:14" x14ac:dyDescent="0.25">
      <c r="N188" s="39"/>
    </row>
    <row r="189" spans="14:14" x14ac:dyDescent="0.25">
      <c r="N189" s="39"/>
    </row>
    <row r="190" spans="14:14" x14ac:dyDescent="0.25">
      <c r="N190" s="39"/>
    </row>
    <row r="191" spans="14:14" x14ac:dyDescent="0.25">
      <c r="N191" s="39"/>
    </row>
    <row r="192" spans="14:14" x14ac:dyDescent="0.25">
      <c r="N192" s="39"/>
    </row>
    <row r="193" spans="14:14" x14ac:dyDescent="0.25">
      <c r="N193" s="39"/>
    </row>
    <row r="194" spans="14:14" x14ac:dyDescent="0.25">
      <c r="N194" s="39"/>
    </row>
  </sheetData>
  <mergeCells count="1">
    <mergeCell ref="A1:O1"/>
  </mergeCells>
  <pageMargins left="0" right="0" top="0" bottom="0" header="0" footer="0"/>
  <pageSetup paperSize="9" scale="67" fitToHeight="0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234"/>
  <sheetViews>
    <sheetView view="pageBreakPreview" zoomScale="90" zoomScaleNormal="70" zoomScaleSheetLayoutView="90" workbookViewId="0">
      <pane ySplit="1" topLeftCell="A27" activePane="bottomLeft" state="frozen"/>
      <selection pane="bottomLeft" activeCell="A52" sqref="A52:XFD52"/>
    </sheetView>
  </sheetViews>
  <sheetFormatPr defaultRowHeight="15" x14ac:dyDescent="0.25"/>
  <cols>
    <col min="1" max="1" width="11.140625" customWidth="1"/>
    <col min="2" max="3" width="15.140625" customWidth="1"/>
    <col min="4" max="4" width="14" customWidth="1"/>
    <col min="5" max="5" width="11.28515625" style="7" customWidth="1"/>
    <col min="6" max="7" width="11.42578125" customWidth="1"/>
    <col min="8" max="8" width="11.85546875" customWidth="1"/>
    <col min="9" max="9" width="16.42578125" customWidth="1"/>
    <col min="10" max="10" width="17.140625" customWidth="1"/>
    <col min="11" max="12" width="12.140625" customWidth="1"/>
    <col min="13" max="13" width="8.7109375" customWidth="1"/>
    <col min="14" max="14" width="17.28515625" customWidth="1"/>
  </cols>
  <sheetData>
    <row r="1" spans="1:15" ht="60" customHeight="1" x14ac:dyDescent="0.85">
      <c r="A1" s="522" t="s">
        <v>16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</row>
    <row r="2" spans="1:15" ht="94.5" x14ac:dyDescent="0.25">
      <c r="A2" s="44" t="s">
        <v>36</v>
      </c>
      <c r="B2" s="44" t="s">
        <v>12</v>
      </c>
      <c r="C2" s="44" t="s">
        <v>221</v>
      </c>
      <c r="D2" s="44" t="s">
        <v>22</v>
      </c>
      <c r="E2" s="44" t="s">
        <v>23</v>
      </c>
      <c r="F2" s="46" t="s">
        <v>2</v>
      </c>
      <c r="G2" s="44" t="s">
        <v>24</v>
      </c>
      <c r="H2" s="58" t="s">
        <v>37</v>
      </c>
      <c r="I2" s="44" t="s">
        <v>15</v>
      </c>
      <c r="J2" s="44" t="s">
        <v>1</v>
      </c>
      <c r="K2" s="44" t="s">
        <v>10</v>
      </c>
      <c r="L2" s="44" t="s">
        <v>11</v>
      </c>
      <c r="M2" s="44" t="s">
        <v>21</v>
      </c>
      <c r="N2" s="44" t="s">
        <v>31</v>
      </c>
      <c r="O2" s="44" t="s">
        <v>20</v>
      </c>
    </row>
    <row r="3" spans="1:15" s="7" customFormat="1" ht="86.25" customHeight="1" x14ac:dyDescent="0.25">
      <c r="A3" s="95">
        <f t="shared" ref="A3:A9" si="0">ROW()-2</f>
        <v>1</v>
      </c>
      <c r="B3" s="95" t="s">
        <v>617</v>
      </c>
      <c r="C3" s="95" t="s">
        <v>222</v>
      </c>
      <c r="D3" s="94" t="s">
        <v>134</v>
      </c>
      <c r="E3" s="97">
        <f>SUM(Таблица91314[[#This Row],[Средний балл аттестата]:[Балл первоочередной]])</f>
        <v>104.5</v>
      </c>
      <c r="F3" s="97">
        <v>4.5</v>
      </c>
      <c r="G3" s="94" t="s">
        <v>819</v>
      </c>
      <c r="H3" s="94">
        <v>100</v>
      </c>
      <c r="I3" s="94" t="s">
        <v>476</v>
      </c>
      <c r="J3" s="94" t="s">
        <v>52</v>
      </c>
      <c r="K3" s="94" t="s">
        <v>7</v>
      </c>
      <c r="L3" s="94"/>
      <c r="M3" s="94" t="s">
        <v>42</v>
      </c>
      <c r="N3" s="94" t="s">
        <v>168</v>
      </c>
      <c r="O3" s="94" t="s">
        <v>42</v>
      </c>
    </row>
    <row r="4" spans="1:15" s="411" customFormat="1" ht="121.5" customHeight="1" x14ac:dyDescent="0.25">
      <c r="A4" s="95">
        <f t="shared" si="0"/>
        <v>2</v>
      </c>
      <c r="B4" s="94" t="s">
        <v>411</v>
      </c>
      <c r="C4" s="94" t="s">
        <v>223</v>
      </c>
      <c r="D4" s="94" t="s">
        <v>134</v>
      </c>
      <c r="E4" s="97">
        <f>SUM(Таблица91314[[#This Row],[Средний балл аттестата]:[Балл первоочередной]])</f>
        <v>104.35</v>
      </c>
      <c r="F4" s="97">
        <v>4.3499999999999996</v>
      </c>
      <c r="G4" s="94" t="s">
        <v>819</v>
      </c>
      <c r="H4" s="94">
        <v>100</v>
      </c>
      <c r="I4" s="94" t="s">
        <v>476</v>
      </c>
      <c r="J4" s="94" t="s">
        <v>52</v>
      </c>
      <c r="K4" s="94" t="s">
        <v>33</v>
      </c>
      <c r="L4" s="94"/>
      <c r="M4" s="94" t="s">
        <v>42</v>
      </c>
      <c r="N4" s="94" t="s">
        <v>168</v>
      </c>
      <c r="O4" s="94" t="s">
        <v>42</v>
      </c>
    </row>
    <row r="5" spans="1:15" s="427" customFormat="1" ht="116.25" customHeight="1" x14ac:dyDescent="0.25">
      <c r="A5" s="95">
        <f t="shared" si="0"/>
        <v>3</v>
      </c>
      <c r="B5" s="94" t="s">
        <v>247</v>
      </c>
      <c r="C5" s="94" t="s">
        <v>222</v>
      </c>
      <c r="D5" s="94" t="s">
        <v>134</v>
      </c>
      <c r="E5" s="97">
        <f>SUM(Таблица91314[[#This Row],[Средний балл аттестата]:[Балл первоочередной]])</f>
        <v>104.19</v>
      </c>
      <c r="F5" s="97">
        <v>4.1900000000000004</v>
      </c>
      <c r="G5" s="94" t="s">
        <v>819</v>
      </c>
      <c r="H5" s="94">
        <v>100</v>
      </c>
      <c r="I5" s="94" t="s">
        <v>476</v>
      </c>
      <c r="J5" s="94" t="s">
        <v>52</v>
      </c>
      <c r="K5" s="94"/>
      <c r="L5" s="94"/>
      <c r="M5" s="94" t="s">
        <v>42</v>
      </c>
      <c r="N5" s="94" t="s">
        <v>168</v>
      </c>
      <c r="O5" s="94" t="s">
        <v>42</v>
      </c>
    </row>
    <row r="6" spans="1:15" s="7" customFormat="1" ht="37.5" x14ac:dyDescent="0.25">
      <c r="A6" s="95">
        <f t="shared" si="0"/>
        <v>4</v>
      </c>
      <c r="B6" s="90" t="s">
        <v>641</v>
      </c>
      <c r="C6" s="95" t="s">
        <v>224</v>
      </c>
      <c r="D6" s="87" t="s">
        <v>134</v>
      </c>
      <c r="E6" s="89">
        <f>SUM(Таблица91314[[#This Row],[Средний балл аттестата]:[Балл первоочередной]])</f>
        <v>103.89</v>
      </c>
      <c r="F6" s="89">
        <v>3.89</v>
      </c>
      <c r="G6" s="87" t="s">
        <v>819</v>
      </c>
      <c r="H6" s="87">
        <v>100</v>
      </c>
      <c r="I6" s="87" t="s">
        <v>476</v>
      </c>
      <c r="J6" s="87" t="s">
        <v>52</v>
      </c>
      <c r="K6" s="87"/>
      <c r="L6" s="87"/>
      <c r="M6" s="87" t="s">
        <v>42</v>
      </c>
      <c r="N6" s="87" t="s">
        <v>168</v>
      </c>
      <c r="O6" s="109" t="s">
        <v>42</v>
      </c>
    </row>
    <row r="7" spans="1:15" s="7" customFormat="1" ht="75" x14ac:dyDescent="0.25">
      <c r="A7" s="95">
        <f t="shared" si="0"/>
        <v>5</v>
      </c>
      <c r="B7" s="90" t="s">
        <v>167</v>
      </c>
      <c r="C7" s="94" t="s">
        <v>224</v>
      </c>
      <c r="D7" s="87" t="s">
        <v>134</v>
      </c>
      <c r="E7" s="89">
        <f>SUM(Таблица91314[[#This Row],[Средний балл аттестата]:[Балл первоочередной]])</f>
        <v>103.68</v>
      </c>
      <c r="F7" s="89">
        <v>3.68</v>
      </c>
      <c r="G7" s="87" t="s">
        <v>819</v>
      </c>
      <c r="H7" s="87">
        <v>100</v>
      </c>
      <c r="I7" s="87" t="s">
        <v>477</v>
      </c>
      <c r="J7" s="87" t="s">
        <v>52</v>
      </c>
      <c r="K7" s="87" t="s">
        <v>7</v>
      </c>
      <c r="L7" s="87"/>
      <c r="M7" s="87" t="s">
        <v>42</v>
      </c>
      <c r="N7" s="87" t="s">
        <v>168</v>
      </c>
      <c r="O7" s="109" t="s">
        <v>44</v>
      </c>
    </row>
    <row r="8" spans="1:15" s="239" customFormat="1" ht="37.5" x14ac:dyDescent="0.25">
      <c r="A8" s="104">
        <f t="shared" si="0"/>
        <v>6</v>
      </c>
      <c r="B8" s="106" t="s">
        <v>51</v>
      </c>
      <c r="C8" s="106" t="s">
        <v>222</v>
      </c>
      <c r="D8" s="105" t="s">
        <v>134</v>
      </c>
      <c r="E8" s="97">
        <f>SUM(Таблица91314[[#This Row],[Средний балл аттестата]:[Балл первоочередной]])</f>
        <v>103.55</v>
      </c>
      <c r="F8" s="108">
        <v>3.55</v>
      </c>
      <c r="G8" s="105" t="s">
        <v>819</v>
      </c>
      <c r="H8" s="105">
        <v>100</v>
      </c>
      <c r="I8" s="105" t="s">
        <v>476</v>
      </c>
      <c r="J8" s="105" t="s">
        <v>52</v>
      </c>
      <c r="K8" s="105"/>
      <c r="L8" s="105"/>
      <c r="M8" s="105" t="s">
        <v>42</v>
      </c>
      <c r="N8" s="105" t="s">
        <v>168</v>
      </c>
      <c r="O8" s="105" t="s">
        <v>42</v>
      </c>
    </row>
    <row r="9" spans="1:15" s="30" customFormat="1" ht="112.5" customHeight="1" x14ac:dyDescent="0.25">
      <c r="A9" s="95">
        <f t="shared" si="0"/>
        <v>7</v>
      </c>
      <c r="B9" s="94" t="s">
        <v>414</v>
      </c>
      <c r="C9" s="94" t="s">
        <v>223</v>
      </c>
      <c r="D9" s="94" t="s">
        <v>134</v>
      </c>
      <c r="E9" s="97">
        <f>SUM(Таблица91314[[#This Row],[Средний балл аттестата]:[Балл первоочередной]])</f>
        <v>103.32</v>
      </c>
      <c r="F9" s="97">
        <v>3.32</v>
      </c>
      <c r="G9" s="97" t="s">
        <v>819</v>
      </c>
      <c r="H9" s="97">
        <v>100</v>
      </c>
      <c r="I9" s="94" t="s">
        <v>477</v>
      </c>
      <c r="J9" s="94" t="s">
        <v>5</v>
      </c>
      <c r="K9" s="94" t="s">
        <v>7</v>
      </c>
      <c r="L9" s="94" t="s">
        <v>16</v>
      </c>
      <c r="M9" s="94" t="s">
        <v>42</v>
      </c>
      <c r="N9" s="94" t="s">
        <v>168</v>
      </c>
      <c r="O9" s="94" t="s">
        <v>44</v>
      </c>
    </row>
    <row r="10" spans="1:15" s="239" customFormat="1" ht="59.25" customHeight="1" x14ac:dyDescent="0.25">
      <c r="A10" s="95">
        <f xml:space="preserve"> ROW()-2</f>
        <v>8</v>
      </c>
      <c r="B10" s="90" t="s">
        <v>444</v>
      </c>
      <c r="C10" s="95" t="s">
        <v>223</v>
      </c>
      <c r="D10" s="89" t="s">
        <v>134</v>
      </c>
      <c r="E10" s="89">
        <f>SUM(Таблица91314[[#This Row],[Средний балл аттестата]:[Балл первоочередной]])</f>
        <v>5</v>
      </c>
      <c r="F10" s="89">
        <v>5</v>
      </c>
      <c r="G10" s="89" t="s">
        <v>819</v>
      </c>
      <c r="H10" s="89"/>
      <c r="I10" s="87" t="s">
        <v>476</v>
      </c>
      <c r="J10" s="87" t="s">
        <v>3</v>
      </c>
      <c r="K10" s="87" t="s">
        <v>52</v>
      </c>
      <c r="L10" s="87"/>
      <c r="M10" s="87" t="s">
        <v>42</v>
      </c>
      <c r="N10" s="87" t="s">
        <v>42</v>
      </c>
      <c r="O10" s="87" t="s">
        <v>42</v>
      </c>
    </row>
    <row r="11" spans="1:15" s="239" customFormat="1" ht="147.75" customHeight="1" x14ac:dyDescent="0.25">
      <c r="A11" s="95">
        <f t="shared" ref="A11:A43" si="1">ROW()-2</f>
        <v>9</v>
      </c>
      <c r="B11" s="95" t="s">
        <v>1198</v>
      </c>
      <c r="C11" s="95" t="s">
        <v>222</v>
      </c>
      <c r="D11" s="94" t="s">
        <v>134</v>
      </c>
      <c r="E11" s="97">
        <f>SUM(Таблица91314[[#This Row],[Средний балл аттестата]:[Балл первоочередной]])</f>
        <v>5</v>
      </c>
      <c r="F11" s="97">
        <v>5</v>
      </c>
      <c r="G11" s="97" t="s">
        <v>819</v>
      </c>
      <c r="H11" s="94"/>
      <c r="I11" s="94" t="s">
        <v>477</v>
      </c>
      <c r="J11" s="94" t="s">
        <v>6</v>
      </c>
      <c r="K11" s="94" t="s">
        <v>52</v>
      </c>
      <c r="L11" s="94"/>
      <c r="M11" s="215" t="s">
        <v>42</v>
      </c>
      <c r="N11" s="194" t="s">
        <v>42</v>
      </c>
      <c r="O11" s="94" t="s">
        <v>42</v>
      </c>
    </row>
    <row r="12" spans="1:15" s="7" customFormat="1" ht="37.5" x14ac:dyDescent="0.25">
      <c r="A12" s="104">
        <f t="shared" si="1"/>
        <v>10</v>
      </c>
      <c r="B12" s="105" t="s">
        <v>1199</v>
      </c>
      <c r="C12" s="105" t="s">
        <v>222</v>
      </c>
      <c r="D12" s="105" t="s">
        <v>134</v>
      </c>
      <c r="E12" s="97">
        <f>SUM(Таблица91314[[#This Row],[Средний балл аттестата]:[Балл первоочередной]])</f>
        <v>5</v>
      </c>
      <c r="F12" s="105">
        <v>5</v>
      </c>
      <c r="G12" s="105" t="s">
        <v>819</v>
      </c>
      <c r="H12" s="105"/>
      <c r="I12" s="105" t="s">
        <v>477</v>
      </c>
      <c r="J12" s="105" t="s">
        <v>52</v>
      </c>
      <c r="K12" s="105"/>
      <c r="L12" s="105"/>
      <c r="M12" s="105" t="s">
        <v>42</v>
      </c>
      <c r="N12" s="196" t="s">
        <v>42</v>
      </c>
      <c r="O12" s="105" t="s">
        <v>44</v>
      </c>
    </row>
    <row r="13" spans="1:15" s="7" customFormat="1" ht="99" customHeight="1" x14ac:dyDescent="0.25">
      <c r="A13" s="95">
        <f t="shared" si="1"/>
        <v>11</v>
      </c>
      <c r="B13" s="95" t="s">
        <v>107</v>
      </c>
      <c r="C13" s="95" t="s">
        <v>222</v>
      </c>
      <c r="D13" s="94" t="s">
        <v>134</v>
      </c>
      <c r="E13" s="97">
        <f>SUM(Таблица91314[[#This Row],[Средний балл аттестата]:[Балл первоочередной]])</f>
        <v>4.8099999999999996</v>
      </c>
      <c r="F13" s="97">
        <v>4.8099999999999996</v>
      </c>
      <c r="G13" s="94" t="s">
        <v>819</v>
      </c>
      <c r="H13" s="94"/>
      <c r="I13" s="94" t="s">
        <v>476</v>
      </c>
      <c r="J13" s="94" t="s">
        <v>52</v>
      </c>
      <c r="K13" s="94"/>
      <c r="L13" s="94"/>
      <c r="M13" s="94" t="s">
        <v>42</v>
      </c>
      <c r="N13" s="94" t="s">
        <v>42</v>
      </c>
      <c r="O13" s="94" t="s">
        <v>42</v>
      </c>
    </row>
    <row r="14" spans="1:15" s="7" customFormat="1" ht="132.75" customHeight="1" x14ac:dyDescent="0.25">
      <c r="A14" s="95">
        <f t="shared" si="1"/>
        <v>12</v>
      </c>
      <c r="B14" s="95" t="s">
        <v>117</v>
      </c>
      <c r="C14" s="95" t="s">
        <v>222</v>
      </c>
      <c r="D14" s="94" t="s">
        <v>134</v>
      </c>
      <c r="E14" s="97">
        <f>SUM(Таблица91314[[#This Row],[Средний балл аттестата]:[Балл первоочередной]])</f>
        <v>4.8099999999999996</v>
      </c>
      <c r="F14" s="97">
        <v>4.8099999999999996</v>
      </c>
      <c r="G14" s="94" t="s">
        <v>819</v>
      </c>
      <c r="H14" s="94"/>
      <c r="I14" s="94" t="s">
        <v>476</v>
      </c>
      <c r="J14" s="94" t="s">
        <v>52</v>
      </c>
      <c r="K14" s="94"/>
      <c r="L14" s="94"/>
      <c r="M14" s="94" t="s">
        <v>42</v>
      </c>
      <c r="N14" s="94" t="s">
        <v>42</v>
      </c>
      <c r="O14" s="94" t="s">
        <v>42</v>
      </c>
    </row>
    <row r="15" spans="1:15" s="7" customFormat="1" ht="87.75" customHeight="1" x14ac:dyDescent="0.25">
      <c r="A15" s="95">
        <f t="shared" si="1"/>
        <v>13</v>
      </c>
      <c r="B15" s="95" t="s">
        <v>211</v>
      </c>
      <c r="C15" s="95" t="s">
        <v>224</v>
      </c>
      <c r="D15" s="94" t="s">
        <v>134</v>
      </c>
      <c r="E15" s="97">
        <f>SUM(Таблица91314[[#This Row],[Средний балл аттестата]:[Балл первоочередной]])</f>
        <v>4.8099999999999996</v>
      </c>
      <c r="F15" s="97">
        <v>4.8099999999999996</v>
      </c>
      <c r="G15" s="94" t="s">
        <v>819</v>
      </c>
      <c r="H15" s="94"/>
      <c r="I15" s="94" t="s">
        <v>477</v>
      </c>
      <c r="J15" s="94" t="s">
        <v>52</v>
      </c>
      <c r="K15" s="94"/>
      <c r="L15" s="94"/>
      <c r="M15" s="94" t="s">
        <v>42</v>
      </c>
      <c r="N15" s="94" t="s">
        <v>42</v>
      </c>
      <c r="O15" s="94" t="s">
        <v>42</v>
      </c>
    </row>
    <row r="16" spans="1:15" s="411" customFormat="1" ht="100.5" customHeight="1" x14ac:dyDescent="0.25">
      <c r="A16" s="95">
        <f t="shared" si="1"/>
        <v>14</v>
      </c>
      <c r="B16" s="95" t="s">
        <v>232</v>
      </c>
      <c r="C16" s="95" t="s">
        <v>222</v>
      </c>
      <c r="D16" s="94" t="s">
        <v>134</v>
      </c>
      <c r="E16" s="97">
        <f>SUM(Таблица91314[[#This Row],[Средний балл аттестата]:[Балл первоочередной]])</f>
        <v>4.79</v>
      </c>
      <c r="F16" s="97">
        <v>4.79</v>
      </c>
      <c r="G16" s="94" t="s">
        <v>819</v>
      </c>
      <c r="H16" s="94"/>
      <c r="I16" s="94" t="s">
        <v>476</v>
      </c>
      <c r="J16" s="94" t="s">
        <v>52</v>
      </c>
      <c r="K16" s="94"/>
      <c r="L16" s="94"/>
      <c r="M16" s="94" t="s">
        <v>42</v>
      </c>
      <c r="N16" s="94" t="s">
        <v>202</v>
      </c>
      <c r="O16" s="94" t="s">
        <v>42</v>
      </c>
    </row>
    <row r="17" spans="1:17" s="7" customFormat="1" ht="84" customHeight="1" x14ac:dyDescent="0.25">
      <c r="A17" s="95">
        <f t="shared" si="1"/>
        <v>15</v>
      </c>
      <c r="B17" s="95" t="s">
        <v>203</v>
      </c>
      <c r="C17" s="94" t="s">
        <v>223</v>
      </c>
      <c r="D17" s="94" t="s">
        <v>134</v>
      </c>
      <c r="E17" s="97">
        <f>SUM(Таблица91314[[#This Row],[Средний балл аттестата]:[Балл первоочередной]])</f>
        <v>4.78</v>
      </c>
      <c r="F17" s="97">
        <v>4.78</v>
      </c>
      <c r="G17" s="97" t="s">
        <v>819</v>
      </c>
      <c r="H17" s="97"/>
      <c r="I17" s="94" t="s">
        <v>477</v>
      </c>
      <c r="J17" s="94" t="s">
        <v>52</v>
      </c>
      <c r="K17" s="94" t="s">
        <v>7</v>
      </c>
      <c r="L17" s="94"/>
      <c r="M17" s="94" t="s">
        <v>42</v>
      </c>
      <c r="N17" s="94" t="s">
        <v>42</v>
      </c>
      <c r="O17" s="94" t="s">
        <v>42</v>
      </c>
    </row>
    <row r="18" spans="1:17" s="427" customFormat="1" ht="75.75" customHeight="1" x14ac:dyDescent="0.25">
      <c r="A18" s="95">
        <f t="shared" si="1"/>
        <v>16</v>
      </c>
      <c r="B18" s="93" t="s">
        <v>139</v>
      </c>
      <c r="C18" s="95" t="s">
        <v>224</v>
      </c>
      <c r="D18" s="116" t="s">
        <v>134</v>
      </c>
      <c r="E18" s="97">
        <f>SUM(Таблица91314[[#This Row],[Средний балл аттестата]:[Балл первоочередной]])</f>
        <v>4.78</v>
      </c>
      <c r="F18" s="117">
        <v>4.78</v>
      </c>
      <c r="G18" s="94" t="s">
        <v>819</v>
      </c>
      <c r="H18" s="94"/>
      <c r="I18" s="94" t="s">
        <v>476</v>
      </c>
      <c r="J18" s="94" t="s">
        <v>52</v>
      </c>
      <c r="K18" s="116"/>
      <c r="L18" s="116"/>
      <c r="M18" s="116" t="s">
        <v>42</v>
      </c>
      <c r="N18" s="94" t="s">
        <v>42</v>
      </c>
      <c r="O18" s="116" t="s">
        <v>42</v>
      </c>
    </row>
    <row r="19" spans="1:17" s="7" customFormat="1" ht="81" customHeight="1" x14ac:dyDescent="0.25">
      <c r="A19" s="95">
        <f t="shared" si="1"/>
        <v>17</v>
      </c>
      <c r="B19" s="95" t="s">
        <v>445</v>
      </c>
      <c r="C19" s="95" t="s">
        <v>223</v>
      </c>
      <c r="D19" s="94" t="s">
        <v>134</v>
      </c>
      <c r="E19" s="97">
        <f>SUM(Таблица91314[[#This Row],[Средний балл аттестата]:[Балл первоочередной]])</f>
        <v>4.75</v>
      </c>
      <c r="F19" s="97">
        <v>4.75</v>
      </c>
      <c r="G19" s="94" t="s">
        <v>819</v>
      </c>
      <c r="H19" s="94"/>
      <c r="I19" s="94" t="s">
        <v>476</v>
      </c>
      <c r="J19" s="94" t="s">
        <v>52</v>
      </c>
      <c r="K19" s="94" t="s">
        <v>7</v>
      </c>
      <c r="L19" s="94"/>
      <c r="M19" s="94" t="s">
        <v>42</v>
      </c>
      <c r="N19" s="94"/>
      <c r="O19" s="94" t="s">
        <v>44</v>
      </c>
    </row>
    <row r="20" spans="1:17" s="427" customFormat="1" ht="37.5" x14ac:dyDescent="0.25">
      <c r="A20" s="95">
        <f t="shared" si="1"/>
        <v>18</v>
      </c>
      <c r="B20" s="94" t="s">
        <v>545</v>
      </c>
      <c r="C20" s="94" t="s">
        <v>223</v>
      </c>
      <c r="D20" s="94" t="s">
        <v>134</v>
      </c>
      <c r="E20" s="97">
        <f>SUM(Таблица91314[[#This Row],[Средний балл аттестата]:[Балл первоочередной]])</f>
        <v>4.6900000000000004</v>
      </c>
      <c r="F20" s="97">
        <v>4.6900000000000004</v>
      </c>
      <c r="G20" s="94" t="s">
        <v>819</v>
      </c>
      <c r="H20" s="94"/>
      <c r="I20" s="94" t="s">
        <v>476</v>
      </c>
      <c r="J20" s="94" t="s">
        <v>52</v>
      </c>
      <c r="K20" s="94"/>
      <c r="L20" s="94"/>
      <c r="M20" s="94" t="s">
        <v>42</v>
      </c>
      <c r="N20" s="94" t="s">
        <v>42</v>
      </c>
      <c r="O20" s="94" t="s">
        <v>44</v>
      </c>
    </row>
    <row r="21" spans="1:17" s="85" customFormat="1" ht="79.5" customHeight="1" x14ac:dyDescent="0.25">
      <c r="A21" s="95">
        <f t="shared" si="1"/>
        <v>19</v>
      </c>
      <c r="B21" s="95" t="s">
        <v>401</v>
      </c>
      <c r="C21" s="90" t="s">
        <v>222</v>
      </c>
      <c r="D21" s="95" t="s">
        <v>134</v>
      </c>
      <c r="E21" s="97">
        <f>SUM(Таблица91314[[#This Row],[Средний балл аттестата]:[Балл первоочередной]])</f>
        <v>4.67</v>
      </c>
      <c r="F21" s="97">
        <v>4.67</v>
      </c>
      <c r="G21" s="94" t="s">
        <v>819</v>
      </c>
      <c r="H21" s="94"/>
      <c r="I21" s="87" t="s">
        <v>476</v>
      </c>
      <c r="J21" s="94" t="s">
        <v>52</v>
      </c>
      <c r="K21" s="94" t="s">
        <v>110</v>
      </c>
      <c r="L21" s="94" t="s">
        <v>7</v>
      </c>
      <c r="M21" s="94" t="s">
        <v>42</v>
      </c>
      <c r="N21" s="94" t="s">
        <v>42</v>
      </c>
      <c r="O21" s="94" t="s">
        <v>42</v>
      </c>
    </row>
    <row r="22" spans="1:17" s="239" customFormat="1" ht="59.25" customHeight="1" x14ac:dyDescent="0.25">
      <c r="A22" s="95">
        <f t="shared" si="1"/>
        <v>20</v>
      </c>
      <c r="B22" s="95" t="s">
        <v>133</v>
      </c>
      <c r="C22" s="95" t="s">
        <v>224</v>
      </c>
      <c r="D22" s="94" t="s">
        <v>134</v>
      </c>
      <c r="E22" s="97">
        <f>SUM(Таблица91314[[#This Row],[Средний балл аттестата]:[Балл первоочередной]])</f>
        <v>4.6100000000000003</v>
      </c>
      <c r="F22" s="97">
        <v>4.6100000000000003</v>
      </c>
      <c r="G22" s="94" t="s">
        <v>819</v>
      </c>
      <c r="H22" s="94"/>
      <c r="I22" s="94" t="s">
        <v>476</v>
      </c>
      <c r="J22" s="94" t="s">
        <v>52</v>
      </c>
      <c r="K22" s="94"/>
      <c r="L22" s="94"/>
      <c r="M22" s="94" t="s">
        <v>42</v>
      </c>
      <c r="N22" s="94" t="s">
        <v>42</v>
      </c>
      <c r="O22" s="94" t="s">
        <v>42</v>
      </c>
    </row>
    <row r="23" spans="1:17" s="411" customFormat="1" ht="37.5" x14ac:dyDescent="0.25">
      <c r="A23" s="95">
        <f t="shared" si="1"/>
        <v>21</v>
      </c>
      <c r="B23" s="216" t="s">
        <v>1102</v>
      </c>
      <c r="C23" s="215" t="s">
        <v>224</v>
      </c>
      <c r="D23" s="208" t="s">
        <v>134</v>
      </c>
      <c r="E23" s="207">
        <f>SUM(Таблица91314[[#This Row],[Средний балл аттестата]:[Балл первоочередной]])</f>
        <v>4.5999999999999996</v>
      </c>
      <c r="F23" s="207">
        <v>4.5999999999999996</v>
      </c>
      <c r="G23" s="208" t="s">
        <v>819</v>
      </c>
      <c r="H23" s="208"/>
      <c r="I23" s="208" t="s">
        <v>476</v>
      </c>
      <c r="J23" s="208" t="s">
        <v>52</v>
      </c>
      <c r="K23" s="208"/>
      <c r="L23" s="208"/>
      <c r="M23" s="208" t="s">
        <v>42</v>
      </c>
      <c r="N23" s="208" t="s">
        <v>42</v>
      </c>
      <c r="O23" s="208" t="s">
        <v>42</v>
      </c>
      <c r="P23" s="450"/>
      <c r="Q23" s="450"/>
    </row>
    <row r="24" spans="1:17" s="411" customFormat="1" ht="103.5" customHeight="1" x14ac:dyDescent="0.25">
      <c r="A24" s="95">
        <f t="shared" si="1"/>
        <v>22</v>
      </c>
      <c r="B24" s="95" t="s">
        <v>1012</v>
      </c>
      <c r="C24" s="95" t="s">
        <v>224</v>
      </c>
      <c r="D24" s="94" t="s">
        <v>134</v>
      </c>
      <c r="E24" s="217">
        <f>SUM(Таблица91314[[#This Row],[Средний балл аттестата]:[Балл первоочередной]])</f>
        <v>4.59</v>
      </c>
      <c r="F24" s="217">
        <v>4.59</v>
      </c>
      <c r="G24" s="94" t="s">
        <v>819</v>
      </c>
      <c r="H24" s="301"/>
      <c r="I24" s="94" t="s">
        <v>476</v>
      </c>
      <c r="J24" s="94" t="s">
        <v>52</v>
      </c>
      <c r="K24" s="301"/>
      <c r="L24" s="301"/>
      <c r="M24" s="94" t="s">
        <v>42</v>
      </c>
      <c r="N24" s="94" t="s">
        <v>42</v>
      </c>
      <c r="O24" s="94" t="s">
        <v>42</v>
      </c>
    </row>
    <row r="25" spans="1:17" s="7" customFormat="1" ht="75" x14ac:dyDescent="0.25">
      <c r="A25" s="144">
        <f t="shared" si="1"/>
        <v>23</v>
      </c>
      <c r="B25" s="95" t="s">
        <v>524</v>
      </c>
      <c r="C25" s="95" t="s">
        <v>222</v>
      </c>
      <c r="D25" s="94" t="s">
        <v>134</v>
      </c>
      <c r="E25" s="97">
        <f>SUM(Таблица91314[[#This Row],[Средний балл аттестата]:[Балл первоочередной]])</f>
        <v>4.5599999999999996</v>
      </c>
      <c r="F25" s="97">
        <v>4.5599999999999996</v>
      </c>
      <c r="G25" s="94" t="s">
        <v>819</v>
      </c>
      <c r="H25" s="94"/>
      <c r="I25" s="94" t="s">
        <v>476</v>
      </c>
      <c r="J25" s="94" t="s">
        <v>52</v>
      </c>
      <c r="K25" s="94" t="s">
        <v>7</v>
      </c>
      <c r="L25" s="94" t="s">
        <v>110</v>
      </c>
      <c r="M25" s="94" t="s">
        <v>42</v>
      </c>
      <c r="N25" s="94" t="s">
        <v>42</v>
      </c>
      <c r="O25" s="94" t="s">
        <v>44</v>
      </c>
    </row>
    <row r="26" spans="1:17" s="7" customFormat="1" ht="77.25" customHeight="1" x14ac:dyDescent="0.25">
      <c r="A26" s="95">
        <f t="shared" si="1"/>
        <v>24</v>
      </c>
      <c r="B26" s="95" t="s">
        <v>473</v>
      </c>
      <c r="C26" s="95" t="s">
        <v>224</v>
      </c>
      <c r="D26" s="94" t="s">
        <v>134</v>
      </c>
      <c r="E26" s="97">
        <f>SUM(Таблица91314[[#This Row],[Средний балл аттестата]:[Балл первоочередной]])</f>
        <v>4.53</v>
      </c>
      <c r="F26" s="97">
        <v>4.53</v>
      </c>
      <c r="G26" s="94" t="s">
        <v>819</v>
      </c>
      <c r="H26" s="94"/>
      <c r="I26" s="94" t="s">
        <v>477</v>
      </c>
      <c r="J26" s="94" t="s">
        <v>52</v>
      </c>
      <c r="K26" s="94"/>
      <c r="L26" s="94"/>
      <c r="M26" s="94" t="s">
        <v>42</v>
      </c>
      <c r="N26" s="94" t="s">
        <v>202</v>
      </c>
      <c r="O26" s="94" t="s">
        <v>42</v>
      </c>
    </row>
    <row r="27" spans="1:17" s="7" customFormat="1" ht="59.25" customHeight="1" x14ac:dyDescent="0.25">
      <c r="A27" s="95">
        <f t="shared" si="1"/>
        <v>25</v>
      </c>
      <c r="B27" s="95" t="s">
        <v>532</v>
      </c>
      <c r="C27" s="95" t="s">
        <v>223</v>
      </c>
      <c r="D27" s="94" t="s">
        <v>134</v>
      </c>
      <c r="E27" s="97">
        <f>SUM(Таблица91314[[#This Row],[Средний балл аттестата]:[Балл первоочередной]])</f>
        <v>4.53</v>
      </c>
      <c r="F27" s="97">
        <v>4.53</v>
      </c>
      <c r="G27" s="97" t="s">
        <v>819</v>
      </c>
      <c r="H27" s="97"/>
      <c r="I27" s="94" t="s">
        <v>477</v>
      </c>
      <c r="J27" s="94" t="s">
        <v>52</v>
      </c>
      <c r="K27" s="94"/>
      <c r="L27" s="94"/>
      <c r="M27" s="94" t="s">
        <v>42</v>
      </c>
      <c r="N27" s="94" t="s">
        <v>42</v>
      </c>
      <c r="O27" s="94" t="s">
        <v>42</v>
      </c>
    </row>
    <row r="28" spans="1:17" s="427" customFormat="1" ht="85.5" customHeight="1" x14ac:dyDescent="0.25">
      <c r="A28" s="95">
        <f t="shared" si="1"/>
        <v>26</v>
      </c>
      <c r="B28" s="95" t="s">
        <v>842</v>
      </c>
      <c r="C28" s="95" t="s">
        <v>222</v>
      </c>
      <c r="D28" s="94" t="s">
        <v>134</v>
      </c>
      <c r="E28" s="97">
        <f>SUM(Таблица91314[[#This Row],[Средний балл аттестата]:[Балл первоочередной]])</f>
        <v>4.53</v>
      </c>
      <c r="F28" s="97">
        <v>4.53</v>
      </c>
      <c r="G28" s="94" t="s">
        <v>819</v>
      </c>
      <c r="H28" s="94"/>
      <c r="I28" s="94" t="s">
        <v>477</v>
      </c>
      <c r="J28" s="94" t="s">
        <v>52</v>
      </c>
      <c r="K28" s="94" t="s">
        <v>7</v>
      </c>
      <c r="L28" s="94" t="s">
        <v>110</v>
      </c>
      <c r="M28" s="94" t="s">
        <v>42</v>
      </c>
      <c r="N28" s="94" t="s">
        <v>42</v>
      </c>
      <c r="O28" s="94" t="s">
        <v>42</v>
      </c>
    </row>
    <row r="29" spans="1:17" s="7" customFormat="1" ht="132" customHeight="1" x14ac:dyDescent="0.25">
      <c r="A29" s="95">
        <f t="shared" si="1"/>
        <v>27</v>
      </c>
      <c r="B29" s="95" t="s">
        <v>218</v>
      </c>
      <c r="C29" s="95" t="s">
        <v>224</v>
      </c>
      <c r="D29" s="94" t="s">
        <v>134</v>
      </c>
      <c r="E29" s="97">
        <f>SUM(Таблица91314[[#This Row],[Средний балл аттестата]:[Балл первоочередной]])</f>
        <v>4.5</v>
      </c>
      <c r="F29" s="97">
        <v>4.5</v>
      </c>
      <c r="G29" s="94" t="s">
        <v>819</v>
      </c>
      <c r="H29" s="94"/>
      <c r="I29" s="94" t="s">
        <v>477</v>
      </c>
      <c r="J29" s="94" t="s">
        <v>52</v>
      </c>
      <c r="K29" s="94"/>
      <c r="L29" s="94"/>
      <c r="M29" s="94" t="s">
        <v>42</v>
      </c>
      <c r="N29" s="94" t="s">
        <v>42</v>
      </c>
      <c r="O29" s="94" t="s">
        <v>42</v>
      </c>
    </row>
    <row r="30" spans="1:17" s="239" customFormat="1" ht="62.25" customHeight="1" x14ac:dyDescent="0.25">
      <c r="A30" s="95">
        <f t="shared" si="1"/>
        <v>28</v>
      </c>
      <c r="B30" s="95" t="s">
        <v>258</v>
      </c>
      <c r="C30" s="95" t="s">
        <v>223</v>
      </c>
      <c r="D30" s="94" t="s">
        <v>134</v>
      </c>
      <c r="E30" s="97">
        <f>SUM(Таблица91314[[#This Row],[Средний балл аттестата]:[Балл первоочередной]])</f>
        <v>4.5</v>
      </c>
      <c r="F30" s="97">
        <v>4.5</v>
      </c>
      <c r="G30" s="94" t="s">
        <v>819</v>
      </c>
      <c r="H30" s="94"/>
      <c r="I30" s="94" t="s">
        <v>476</v>
      </c>
      <c r="J30" s="94" t="s">
        <v>52</v>
      </c>
      <c r="K30" s="94"/>
      <c r="L30" s="94"/>
      <c r="M30" s="94" t="s">
        <v>42</v>
      </c>
      <c r="N30" s="94" t="s">
        <v>42</v>
      </c>
      <c r="O30" s="94" t="s">
        <v>42</v>
      </c>
    </row>
    <row r="31" spans="1:17" s="7" customFormat="1" ht="59.25" customHeight="1" x14ac:dyDescent="0.25">
      <c r="A31" s="95">
        <f t="shared" si="1"/>
        <v>29</v>
      </c>
      <c r="B31" s="106" t="s">
        <v>432</v>
      </c>
      <c r="C31" s="95" t="s">
        <v>224</v>
      </c>
      <c r="D31" s="105" t="s">
        <v>134</v>
      </c>
      <c r="E31" s="97">
        <f>SUM(Таблица91314[[#This Row],[Средний балл аттестата]:[Балл первоочередной]])</f>
        <v>4.5</v>
      </c>
      <c r="F31" s="108">
        <v>4.5</v>
      </c>
      <c r="G31" s="105" t="s">
        <v>819</v>
      </c>
      <c r="H31" s="105"/>
      <c r="I31" s="94" t="s">
        <v>476</v>
      </c>
      <c r="J31" s="105" t="s">
        <v>52</v>
      </c>
      <c r="K31" s="105"/>
      <c r="L31" s="105"/>
      <c r="M31" s="105" t="s">
        <v>42</v>
      </c>
      <c r="N31" s="105" t="s">
        <v>42</v>
      </c>
      <c r="O31" s="105" t="s">
        <v>44</v>
      </c>
    </row>
    <row r="32" spans="1:17" s="239" customFormat="1" ht="189" customHeight="1" x14ac:dyDescent="0.25">
      <c r="A32" s="95">
        <f t="shared" si="1"/>
        <v>30</v>
      </c>
      <c r="B32" s="107" t="s">
        <v>561</v>
      </c>
      <c r="C32" s="96" t="s">
        <v>223</v>
      </c>
      <c r="D32" s="105" t="s">
        <v>134</v>
      </c>
      <c r="E32" s="97">
        <f>SUM(Таблица91314[[#This Row],[Средний балл аттестата]:[Балл первоочередной]])</f>
        <v>4.5</v>
      </c>
      <c r="F32" s="108">
        <v>4.5</v>
      </c>
      <c r="G32" s="105" t="s">
        <v>819</v>
      </c>
      <c r="H32" s="105"/>
      <c r="I32" s="94" t="s">
        <v>476</v>
      </c>
      <c r="J32" s="105" t="s">
        <v>52</v>
      </c>
      <c r="K32" s="105"/>
      <c r="L32" s="105"/>
      <c r="M32" s="105" t="s">
        <v>42</v>
      </c>
      <c r="N32" s="105" t="s">
        <v>42</v>
      </c>
      <c r="O32" s="105" t="s">
        <v>42</v>
      </c>
    </row>
    <row r="33" spans="1:15" s="7" customFormat="1" ht="74.25" customHeight="1" x14ac:dyDescent="0.25">
      <c r="A33" s="95">
        <f t="shared" si="1"/>
        <v>31</v>
      </c>
      <c r="B33" s="215" t="s">
        <v>1049</v>
      </c>
      <c r="C33" s="215" t="s">
        <v>222</v>
      </c>
      <c r="D33" s="194" t="s">
        <v>134</v>
      </c>
      <c r="E33" s="211">
        <f>SUM(Таблица91314[[#This Row],[Средний балл аттестата]:[Балл первоочередной]])</f>
        <v>4.5</v>
      </c>
      <c r="F33" s="211">
        <v>4.5</v>
      </c>
      <c r="G33" s="194" t="s">
        <v>819</v>
      </c>
      <c r="H33" s="194"/>
      <c r="I33" s="94" t="s">
        <v>476</v>
      </c>
      <c r="J33" s="194" t="s">
        <v>52</v>
      </c>
      <c r="K33" s="194" t="s">
        <v>7</v>
      </c>
      <c r="L33" s="194"/>
      <c r="M33" s="194" t="s">
        <v>42</v>
      </c>
      <c r="N33" s="194" t="s">
        <v>42</v>
      </c>
      <c r="O33" s="194" t="s">
        <v>42</v>
      </c>
    </row>
    <row r="34" spans="1:15" s="411" customFormat="1" ht="63.75" customHeight="1" x14ac:dyDescent="0.25">
      <c r="A34" s="104">
        <f t="shared" si="1"/>
        <v>32</v>
      </c>
      <c r="B34" s="90" t="s">
        <v>521</v>
      </c>
      <c r="C34" s="90" t="s">
        <v>224</v>
      </c>
      <c r="D34" s="90" t="s">
        <v>136</v>
      </c>
      <c r="E34" s="89">
        <f>SUM(Таблица91314[[#This Row],[Средний балл аттестата]:[Балл первоочередной]])</f>
        <v>4.47</v>
      </c>
      <c r="F34" s="89">
        <v>4.47</v>
      </c>
      <c r="G34" s="87" t="s">
        <v>819</v>
      </c>
      <c r="H34" s="87"/>
      <c r="I34" s="87" t="s">
        <v>476</v>
      </c>
      <c r="J34" s="87" t="s">
        <v>52</v>
      </c>
      <c r="K34" s="87" t="s">
        <v>7</v>
      </c>
      <c r="L34" s="87"/>
      <c r="M34" s="87" t="s">
        <v>42</v>
      </c>
      <c r="N34" s="87" t="s">
        <v>42</v>
      </c>
      <c r="O34" s="109" t="s">
        <v>44</v>
      </c>
    </row>
    <row r="35" spans="1:15" s="7" customFormat="1" ht="90.75" customHeight="1" x14ac:dyDescent="0.25">
      <c r="A35" s="95">
        <f t="shared" si="1"/>
        <v>33</v>
      </c>
      <c r="B35" s="106" t="s">
        <v>653</v>
      </c>
      <c r="C35" s="106" t="s">
        <v>224</v>
      </c>
      <c r="D35" s="105" t="s">
        <v>134</v>
      </c>
      <c r="E35" s="97">
        <f>SUM(Таблица91314[[#This Row],[Средний балл аттестата]:[Балл первоочередной]])</f>
        <v>4.45</v>
      </c>
      <c r="F35" s="108">
        <v>4.45</v>
      </c>
      <c r="G35" s="105" t="s">
        <v>819</v>
      </c>
      <c r="H35" s="105"/>
      <c r="I35" s="94" t="s">
        <v>476</v>
      </c>
      <c r="J35" s="105" t="s">
        <v>52</v>
      </c>
      <c r="K35" s="105" t="s">
        <v>7</v>
      </c>
      <c r="L35" s="105"/>
      <c r="M35" s="105" t="s">
        <v>42</v>
      </c>
      <c r="N35" s="105" t="s">
        <v>42</v>
      </c>
      <c r="O35" s="105" t="s">
        <v>42</v>
      </c>
    </row>
    <row r="36" spans="1:15" s="85" customFormat="1" ht="94.5" customHeight="1" x14ac:dyDescent="0.25">
      <c r="A36" s="95">
        <f t="shared" si="1"/>
        <v>34</v>
      </c>
      <c r="B36" s="106" t="s">
        <v>610</v>
      </c>
      <c r="C36" s="106" t="s">
        <v>223</v>
      </c>
      <c r="D36" s="105" t="s">
        <v>134</v>
      </c>
      <c r="E36" s="97">
        <f>SUM(Таблица91314[[#This Row],[Средний балл аттестата]:[Балл первоочередной]])</f>
        <v>4.45</v>
      </c>
      <c r="F36" s="108">
        <v>4.45</v>
      </c>
      <c r="G36" s="105" t="s">
        <v>819</v>
      </c>
      <c r="H36" s="105"/>
      <c r="I36" s="94" t="s">
        <v>476</v>
      </c>
      <c r="J36" s="105" t="s">
        <v>52</v>
      </c>
      <c r="K36" s="105" t="s">
        <v>7</v>
      </c>
      <c r="L36" s="105"/>
      <c r="M36" s="105" t="s">
        <v>42</v>
      </c>
      <c r="N36" s="105" t="s">
        <v>42</v>
      </c>
      <c r="O36" s="105" t="s">
        <v>42</v>
      </c>
    </row>
    <row r="37" spans="1:15" s="465" customFormat="1" ht="37.5" x14ac:dyDescent="0.35">
      <c r="A37" s="111">
        <f t="shared" si="1"/>
        <v>35</v>
      </c>
      <c r="B37" s="87" t="s">
        <v>119</v>
      </c>
      <c r="C37" s="90" t="s">
        <v>223</v>
      </c>
      <c r="D37" s="87" t="s">
        <v>134</v>
      </c>
      <c r="E37" s="89">
        <f>SUM(Таблица91314[[#This Row],[Средний балл аттестата]:[Балл первоочередной]])</f>
        <v>4.4400000000000004</v>
      </c>
      <c r="F37" s="89">
        <v>4.4400000000000004</v>
      </c>
      <c r="G37" s="87" t="s">
        <v>819</v>
      </c>
      <c r="H37" s="87"/>
      <c r="I37" s="87" t="s">
        <v>477</v>
      </c>
      <c r="J37" s="87" t="s">
        <v>52</v>
      </c>
      <c r="K37" s="87"/>
      <c r="L37" s="87"/>
      <c r="M37" s="87" t="s">
        <v>42</v>
      </c>
      <c r="N37" s="87"/>
      <c r="O37" s="87" t="s">
        <v>42</v>
      </c>
    </row>
    <row r="38" spans="1:15" s="7" customFormat="1" ht="59.25" customHeight="1" x14ac:dyDescent="0.25">
      <c r="A38" s="95">
        <f t="shared" si="1"/>
        <v>36</v>
      </c>
      <c r="B38" s="106" t="s">
        <v>257</v>
      </c>
      <c r="C38" s="106" t="s">
        <v>223</v>
      </c>
      <c r="D38" s="105" t="s">
        <v>134</v>
      </c>
      <c r="E38" s="97">
        <f>SUM(Таблица91314[[#This Row],[Средний балл аттестата]:[Балл первоочередной]])</f>
        <v>4.4400000000000004</v>
      </c>
      <c r="F38" s="108">
        <v>4.4400000000000004</v>
      </c>
      <c r="G38" s="105" t="s">
        <v>819</v>
      </c>
      <c r="H38" s="105"/>
      <c r="I38" s="94" t="s">
        <v>476</v>
      </c>
      <c r="J38" s="105" t="s">
        <v>52</v>
      </c>
      <c r="K38" s="105"/>
      <c r="L38" s="105"/>
      <c r="M38" s="105" t="s">
        <v>42</v>
      </c>
      <c r="N38" s="105"/>
      <c r="O38" s="105" t="s">
        <v>42</v>
      </c>
    </row>
    <row r="39" spans="1:15" s="427" customFormat="1" ht="59.25" customHeight="1" x14ac:dyDescent="0.3">
      <c r="A39" s="95">
        <f t="shared" si="1"/>
        <v>37</v>
      </c>
      <c r="B39" s="106" t="s">
        <v>1055</v>
      </c>
      <c r="C39" s="148" t="s">
        <v>223</v>
      </c>
      <c r="D39" s="105" t="s">
        <v>134</v>
      </c>
      <c r="E39" s="97">
        <f>SUM(Таблица91314[[#This Row],[Средний балл аттестата]:[Балл первоочередной]])</f>
        <v>4.4400000000000004</v>
      </c>
      <c r="F39" s="108">
        <v>4.4400000000000004</v>
      </c>
      <c r="G39" s="105" t="s">
        <v>819</v>
      </c>
      <c r="H39" s="105"/>
      <c r="I39" s="94" t="s">
        <v>476</v>
      </c>
      <c r="J39" s="105" t="s">
        <v>17</v>
      </c>
      <c r="K39" s="105" t="s">
        <v>7</v>
      </c>
      <c r="L39" s="105" t="s">
        <v>52</v>
      </c>
      <c r="M39" s="105" t="s">
        <v>42</v>
      </c>
      <c r="N39" s="105"/>
      <c r="O39" s="105" t="s">
        <v>44</v>
      </c>
    </row>
    <row r="40" spans="1:15" s="7" customFormat="1" ht="59.25" customHeight="1" x14ac:dyDescent="0.25">
      <c r="A40" s="95">
        <f t="shared" si="1"/>
        <v>38</v>
      </c>
      <c r="B40" s="106" t="s">
        <v>726</v>
      </c>
      <c r="C40" s="106" t="s">
        <v>223</v>
      </c>
      <c r="D40" s="108" t="s">
        <v>134</v>
      </c>
      <c r="E40" s="97">
        <f>SUM(Таблица91314[[#This Row],[Средний балл аттестата]:[Балл первоочередной]])</f>
        <v>4.4400000000000004</v>
      </c>
      <c r="F40" s="108">
        <v>4.4400000000000004</v>
      </c>
      <c r="G40" s="105" t="s">
        <v>819</v>
      </c>
      <c r="H40" s="105"/>
      <c r="I40" s="94" t="s">
        <v>476</v>
      </c>
      <c r="J40" s="105" t="s">
        <v>52</v>
      </c>
      <c r="K40" s="105"/>
      <c r="L40" s="105"/>
      <c r="M40" s="105" t="s">
        <v>42</v>
      </c>
      <c r="N40" s="105"/>
      <c r="O40" s="105" t="s">
        <v>42</v>
      </c>
    </row>
    <row r="41" spans="1:15" s="7" customFormat="1" ht="75" x14ac:dyDescent="0.25">
      <c r="A41" s="144">
        <f t="shared" si="1"/>
        <v>39</v>
      </c>
      <c r="B41" s="95" t="s">
        <v>684</v>
      </c>
      <c r="C41" s="95" t="s">
        <v>222</v>
      </c>
      <c r="D41" s="94" t="s">
        <v>134</v>
      </c>
      <c r="E41" s="97">
        <f>SUM(Таблица91314[[#This Row],[Средний балл аттестата]:[Балл первоочередной]])</f>
        <v>4.3899999999999997</v>
      </c>
      <c r="F41" s="97">
        <v>4.3899999999999997</v>
      </c>
      <c r="G41" s="94" t="s">
        <v>819</v>
      </c>
      <c r="H41" s="94"/>
      <c r="I41" s="94" t="s">
        <v>479</v>
      </c>
      <c r="J41" s="94" t="s">
        <v>52</v>
      </c>
      <c r="K41" s="94" t="s">
        <v>7</v>
      </c>
      <c r="L41" s="94" t="s">
        <v>110</v>
      </c>
      <c r="M41" s="94" t="s">
        <v>42</v>
      </c>
      <c r="N41" s="94" t="s">
        <v>42</v>
      </c>
      <c r="O41" s="94" t="s">
        <v>42</v>
      </c>
    </row>
    <row r="42" spans="1:15" s="7" customFormat="1" ht="75" x14ac:dyDescent="0.25">
      <c r="A42" s="95">
        <f t="shared" si="1"/>
        <v>40</v>
      </c>
      <c r="B42" s="95" t="s">
        <v>583</v>
      </c>
      <c r="C42" s="95" t="s">
        <v>222</v>
      </c>
      <c r="D42" s="94" t="s">
        <v>134</v>
      </c>
      <c r="E42" s="97">
        <f>SUM(Таблица91314[[#This Row],[Средний балл аттестата]:[Балл первоочередной]])</f>
        <v>4.38</v>
      </c>
      <c r="F42" s="97">
        <v>4.38</v>
      </c>
      <c r="G42" s="94" t="s">
        <v>819</v>
      </c>
      <c r="H42" s="94"/>
      <c r="I42" s="94" t="s">
        <v>477</v>
      </c>
      <c r="J42" s="94" t="s">
        <v>17</v>
      </c>
      <c r="K42" s="94" t="s">
        <v>52</v>
      </c>
      <c r="L42" s="94" t="s">
        <v>7</v>
      </c>
      <c r="M42" s="94" t="s">
        <v>42</v>
      </c>
      <c r="N42" s="94" t="s">
        <v>42</v>
      </c>
      <c r="O42" s="94" t="s">
        <v>42</v>
      </c>
    </row>
    <row r="43" spans="1:15" s="7" customFormat="1" ht="37.5" x14ac:dyDescent="0.25">
      <c r="A43" s="144">
        <f t="shared" si="1"/>
        <v>41</v>
      </c>
      <c r="B43" s="94" t="s">
        <v>367</v>
      </c>
      <c r="C43" s="94" t="s">
        <v>222</v>
      </c>
      <c r="D43" s="94" t="s">
        <v>134</v>
      </c>
      <c r="E43" s="97">
        <f>SUM(Таблица91314[[#This Row],[Средний балл аттестата]:[Балл первоочередной]])</f>
        <v>4.38</v>
      </c>
      <c r="F43" s="97">
        <v>4.38</v>
      </c>
      <c r="G43" s="94" t="s">
        <v>819</v>
      </c>
      <c r="H43" s="94"/>
      <c r="I43" s="94" t="s">
        <v>476</v>
      </c>
      <c r="J43" s="94" t="s">
        <v>52</v>
      </c>
      <c r="K43" s="94"/>
      <c r="L43" s="94"/>
      <c r="M43" s="94" t="s">
        <v>42</v>
      </c>
      <c r="N43" s="94" t="s">
        <v>42</v>
      </c>
      <c r="O43" s="94" t="s">
        <v>42</v>
      </c>
    </row>
    <row r="44" spans="1:15" s="427" customFormat="1" ht="93" customHeight="1" x14ac:dyDescent="0.3">
      <c r="A44" s="144">
        <f xml:space="preserve"> ROW()-2</f>
        <v>42</v>
      </c>
      <c r="B44" s="146" t="s">
        <v>1014</v>
      </c>
      <c r="C44" s="94" t="s">
        <v>222</v>
      </c>
      <c r="D44" s="146" t="s">
        <v>136</v>
      </c>
      <c r="E44" s="300">
        <f>SUM(Таблица91314[[#This Row],[Средний балл аттестата]:[Балл первоочередной]])</f>
        <v>4.38</v>
      </c>
      <c r="F44" s="470">
        <v>4.38</v>
      </c>
      <c r="G44" s="150" t="s">
        <v>819</v>
      </c>
      <c r="H44" s="300"/>
      <c r="I44" s="146" t="s">
        <v>476</v>
      </c>
      <c r="J44" s="146" t="s">
        <v>5</v>
      </c>
      <c r="K44" s="146" t="s">
        <v>6</v>
      </c>
      <c r="L44" s="146" t="s">
        <v>52</v>
      </c>
      <c r="M44" s="146" t="s">
        <v>42</v>
      </c>
      <c r="N44" s="146" t="s">
        <v>42</v>
      </c>
      <c r="O44" s="146" t="s">
        <v>44</v>
      </c>
    </row>
    <row r="45" spans="1:15" s="7" customFormat="1" ht="37.5" x14ac:dyDescent="0.25">
      <c r="A45" s="144">
        <f>ROW()-2</f>
        <v>43</v>
      </c>
      <c r="B45" s="95" t="s">
        <v>229</v>
      </c>
      <c r="C45" s="95" t="s">
        <v>222</v>
      </c>
      <c r="D45" s="94" t="s">
        <v>134</v>
      </c>
      <c r="E45" s="97">
        <f>SUM(Таблица91314[[#This Row],[Средний балл аттестата]:[Балл первоочередной]])</f>
        <v>4.37</v>
      </c>
      <c r="F45" s="97">
        <v>4.37</v>
      </c>
      <c r="G45" s="94" t="s">
        <v>819</v>
      </c>
      <c r="H45" s="94"/>
      <c r="I45" s="94" t="s">
        <v>477</v>
      </c>
      <c r="J45" s="94" t="s">
        <v>52</v>
      </c>
      <c r="K45" s="94"/>
      <c r="L45" s="94"/>
      <c r="M45" s="94" t="s">
        <v>42</v>
      </c>
      <c r="N45" s="94" t="s">
        <v>202</v>
      </c>
      <c r="O45" s="94" t="s">
        <v>42</v>
      </c>
    </row>
    <row r="46" spans="1:15" s="7" customFormat="1" ht="56.25" x14ac:dyDescent="0.25">
      <c r="A46" s="95">
        <f>ROW()-2</f>
        <v>44</v>
      </c>
      <c r="B46" s="97" t="s">
        <v>68</v>
      </c>
      <c r="C46" s="95" t="s">
        <v>222</v>
      </c>
      <c r="D46" s="94" t="s">
        <v>134</v>
      </c>
      <c r="E46" s="97">
        <f>SUM(Таблица91314[[#This Row],[Средний балл аттестата]:[Балл первоочередной]])</f>
        <v>4.37</v>
      </c>
      <c r="F46" s="97">
        <v>4.37</v>
      </c>
      <c r="G46" s="97" t="s">
        <v>819</v>
      </c>
      <c r="H46" s="97"/>
      <c r="I46" s="94" t="s">
        <v>476</v>
      </c>
      <c r="J46" s="94" t="s">
        <v>3</v>
      </c>
      <c r="K46" s="94" t="s">
        <v>52</v>
      </c>
      <c r="L46" s="94"/>
      <c r="M46" s="94" t="s">
        <v>42</v>
      </c>
      <c r="N46" s="94" t="s">
        <v>42</v>
      </c>
      <c r="O46" s="94" t="s">
        <v>44</v>
      </c>
    </row>
    <row r="47" spans="1:15" s="427" customFormat="1" ht="75" x14ac:dyDescent="0.25">
      <c r="A47" s="95">
        <f>ROW()-2</f>
        <v>45</v>
      </c>
      <c r="B47" s="95" t="s">
        <v>644</v>
      </c>
      <c r="C47" s="95" t="s">
        <v>224</v>
      </c>
      <c r="D47" s="94" t="s">
        <v>134</v>
      </c>
      <c r="E47" s="97">
        <f>SUM(Таблица91314[[#This Row],[Средний балл аттестата]:[Балл первоочередной]])</f>
        <v>4.37</v>
      </c>
      <c r="F47" s="97">
        <v>4.37</v>
      </c>
      <c r="G47" s="94" t="s">
        <v>819</v>
      </c>
      <c r="H47" s="94"/>
      <c r="I47" s="94" t="s">
        <v>476</v>
      </c>
      <c r="J47" s="94" t="s">
        <v>52</v>
      </c>
      <c r="K47" s="94" t="s">
        <v>7</v>
      </c>
      <c r="L47" s="94" t="s">
        <v>110</v>
      </c>
      <c r="M47" s="94" t="s">
        <v>42</v>
      </c>
      <c r="N47" s="94" t="s">
        <v>42</v>
      </c>
      <c r="O47" s="94" t="s">
        <v>42</v>
      </c>
    </row>
    <row r="48" spans="1:15" s="427" customFormat="1" ht="75" x14ac:dyDescent="0.25">
      <c r="A48" s="473">
        <f xml:space="preserve"> ROW() - 2</f>
        <v>46</v>
      </c>
      <c r="B48" s="95" t="s">
        <v>844</v>
      </c>
      <c r="C48" s="95" t="s">
        <v>224</v>
      </c>
      <c r="D48" s="94" t="s">
        <v>134</v>
      </c>
      <c r="E48" s="97">
        <f>SUM(Таблица91314[[#This Row],[Средний балл аттестата]:[Балл первоочередной]])</f>
        <v>4.3499999999999996</v>
      </c>
      <c r="F48" s="97">
        <v>4.3499999999999996</v>
      </c>
      <c r="G48" s="97" t="s">
        <v>819</v>
      </c>
      <c r="H48" s="97"/>
      <c r="I48" s="94" t="s">
        <v>477</v>
      </c>
      <c r="J48" s="94" t="s">
        <v>3</v>
      </c>
      <c r="K48" s="94" t="s">
        <v>52</v>
      </c>
      <c r="L48" s="94" t="s">
        <v>7</v>
      </c>
      <c r="M48" s="94" t="s">
        <v>42</v>
      </c>
      <c r="N48" s="94" t="s">
        <v>42</v>
      </c>
      <c r="O48" s="94" t="s">
        <v>44</v>
      </c>
    </row>
    <row r="49" spans="1:17" s="7" customFormat="1" ht="37.5" x14ac:dyDescent="0.25">
      <c r="A49" s="95">
        <f t="shared" ref="A49:A59" si="2">ROW()-2</f>
        <v>47</v>
      </c>
      <c r="B49" s="106" t="s">
        <v>148</v>
      </c>
      <c r="C49" s="106" t="s">
        <v>224</v>
      </c>
      <c r="D49" s="105" t="s">
        <v>134</v>
      </c>
      <c r="E49" s="97">
        <f>SUM(Таблица91314[[#This Row],[Средний балл аттестата]:[Балл первоочередной]])</f>
        <v>4.3499999999999996</v>
      </c>
      <c r="F49" s="108">
        <v>4.3499999999999996</v>
      </c>
      <c r="G49" s="105" t="s">
        <v>819</v>
      </c>
      <c r="H49" s="105"/>
      <c r="I49" s="94" t="s">
        <v>476</v>
      </c>
      <c r="J49" s="105" t="s">
        <v>52</v>
      </c>
      <c r="K49" s="105"/>
      <c r="L49" s="105"/>
      <c r="M49" s="105" t="s">
        <v>42</v>
      </c>
      <c r="N49" s="105" t="s">
        <v>42</v>
      </c>
      <c r="O49" s="105" t="s">
        <v>42</v>
      </c>
    </row>
    <row r="50" spans="1:17" s="427" customFormat="1" ht="56.25" x14ac:dyDescent="0.3">
      <c r="A50" s="95">
        <f t="shared" si="2"/>
        <v>48</v>
      </c>
      <c r="B50" s="146" t="s">
        <v>547</v>
      </c>
      <c r="C50" s="146" t="s">
        <v>223</v>
      </c>
      <c r="D50" s="146" t="s">
        <v>134</v>
      </c>
      <c r="E50" s="97">
        <f>SUM(Таблица91314[[#This Row],[Средний балл аттестата]:[Балл первоочередной]])</f>
        <v>4.3499999999999996</v>
      </c>
      <c r="F50" s="97">
        <v>4.3499999999999996</v>
      </c>
      <c r="G50" s="94" t="s">
        <v>819</v>
      </c>
      <c r="H50" s="94"/>
      <c r="I50" s="94" t="s">
        <v>476</v>
      </c>
      <c r="J50" s="94" t="s">
        <v>7</v>
      </c>
      <c r="K50" s="94" t="s">
        <v>52</v>
      </c>
      <c r="L50" s="94"/>
      <c r="M50" s="94" t="s">
        <v>42</v>
      </c>
      <c r="N50" s="94" t="s">
        <v>42</v>
      </c>
      <c r="O50" s="94" t="s">
        <v>42</v>
      </c>
    </row>
    <row r="51" spans="1:17" s="7" customFormat="1" ht="75" x14ac:dyDescent="0.25">
      <c r="A51" s="215">
        <f t="shared" si="2"/>
        <v>49</v>
      </c>
      <c r="B51" s="215" t="s">
        <v>1124</v>
      </c>
      <c r="C51" s="95" t="s">
        <v>222</v>
      </c>
      <c r="D51" s="215" t="s">
        <v>134</v>
      </c>
      <c r="E51" s="211">
        <f>SUM(Таблица91314[[#This Row],[Средний балл аттестата]:[Балл первоочередной]])</f>
        <v>4.33</v>
      </c>
      <c r="F51" s="211">
        <v>4.33</v>
      </c>
      <c r="G51" s="95" t="s">
        <v>819</v>
      </c>
      <c r="H51" s="215"/>
      <c r="I51" s="215" t="s">
        <v>476</v>
      </c>
      <c r="J51" s="215" t="s">
        <v>1092</v>
      </c>
      <c r="K51" s="215" t="s">
        <v>7</v>
      </c>
      <c r="L51" s="215" t="s">
        <v>52</v>
      </c>
      <c r="M51" s="215" t="s">
        <v>42</v>
      </c>
      <c r="N51" s="196" t="s">
        <v>42</v>
      </c>
      <c r="O51" s="194" t="s">
        <v>44</v>
      </c>
    </row>
    <row r="52" spans="1:17" s="411" customFormat="1" ht="75" x14ac:dyDescent="0.25">
      <c r="A52" s="95">
        <f t="shared" si="2"/>
        <v>50</v>
      </c>
      <c r="B52" s="106" t="s">
        <v>423</v>
      </c>
      <c r="C52" s="106" t="s">
        <v>223</v>
      </c>
      <c r="D52" s="105" t="s">
        <v>134</v>
      </c>
      <c r="E52" s="97">
        <f>SUM(Таблица91314[[#This Row],[Средний балл аттестата]:[Балл первоочередной]])</f>
        <v>4.3099999999999996</v>
      </c>
      <c r="F52" s="108">
        <v>4.3099999999999996</v>
      </c>
      <c r="G52" s="105" t="s">
        <v>819</v>
      </c>
      <c r="H52" s="105"/>
      <c r="I52" s="94" t="s">
        <v>476</v>
      </c>
      <c r="J52" s="105" t="s">
        <v>52</v>
      </c>
      <c r="K52" s="105" t="s">
        <v>7</v>
      </c>
      <c r="L52" s="105"/>
      <c r="M52" s="105" t="s">
        <v>42</v>
      </c>
      <c r="N52" s="105" t="s">
        <v>42</v>
      </c>
      <c r="O52" s="105" t="s">
        <v>44</v>
      </c>
    </row>
    <row r="53" spans="1:17" s="239" customFormat="1" ht="56.25" x14ac:dyDescent="0.25">
      <c r="A53" s="95">
        <f t="shared" si="2"/>
        <v>51</v>
      </c>
      <c r="B53" s="106" t="s">
        <v>374</v>
      </c>
      <c r="C53" s="106" t="s">
        <v>222</v>
      </c>
      <c r="D53" s="105" t="s">
        <v>134</v>
      </c>
      <c r="E53" s="97">
        <f>SUM(Таблица91314[[#This Row],[Средний балл аттестата]:[Балл первоочередной]])</f>
        <v>4.29</v>
      </c>
      <c r="F53" s="108">
        <v>4.29</v>
      </c>
      <c r="G53" s="105" t="s">
        <v>819</v>
      </c>
      <c r="H53" s="105"/>
      <c r="I53" s="94" t="s">
        <v>476</v>
      </c>
      <c r="J53" s="105" t="s">
        <v>183</v>
      </c>
      <c r="K53" s="105" t="s">
        <v>52</v>
      </c>
      <c r="L53" s="105"/>
      <c r="M53" s="105" t="s">
        <v>42</v>
      </c>
      <c r="N53" s="105" t="s">
        <v>42</v>
      </c>
      <c r="O53" s="105" t="s">
        <v>42</v>
      </c>
    </row>
    <row r="54" spans="1:17" s="239" customFormat="1" ht="56.25" x14ac:dyDescent="0.25">
      <c r="A54" s="95">
        <f t="shared" si="2"/>
        <v>52</v>
      </c>
      <c r="B54" s="95" t="s">
        <v>387</v>
      </c>
      <c r="C54" s="95" t="s">
        <v>222</v>
      </c>
      <c r="D54" s="94" t="s">
        <v>134</v>
      </c>
      <c r="E54" s="97">
        <f>SUM(Таблица91314[[#This Row],[Средний балл аттестата]:[Балл первоочередной]])</f>
        <v>4.29</v>
      </c>
      <c r="F54" s="97">
        <v>4.29</v>
      </c>
      <c r="G54" s="94" t="s">
        <v>819</v>
      </c>
      <c r="H54" s="94"/>
      <c r="I54" s="94" t="s">
        <v>476</v>
      </c>
      <c r="J54" s="94" t="s">
        <v>7</v>
      </c>
      <c r="K54" s="94" t="s">
        <v>52</v>
      </c>
      <c r="L54" s="94"/>
      <c r="M54" s="94" t="s">
        <v>42</v>
      </c>
      <c r="N54" s="94" t="s">
        <v>42</v>
      </c>
      <c r="O54" s="94" t="s">
        <v>42</v>
      </c>
    </row>
    <row r="55" spans="1:17" s="239" customFormat="1" ht="75" x14ac:dyDescent="0.25">
      <c r="A55" s="95">
        <f t="shared" si="2"/>
        <v>53</v>
      </c>
      <c r="B55" s="106" t="s">
        <v>838</v>
      </c>
      <c r="C55" s="106" t="s">
        <v>222</v>
      </c>
      <c r="D55" s="105" t="s">
        <v>134</v>
      </c>
      <c r="E55" s="97">
        <f>SUM(Таблица91314[[#This Row],[Средний балл аттестата]:[Балл первоочередной]])</f>
        <v>4.29</v>
      </c>
      <c r="F55" s="108">
        <v>4.29</v>
      </c>
      <c r="G55" s="108" t="s">
        <v>819</v>
      </c>
      <c r="H55" s="108"/>
      <c r="I55" s="94" t="s">
        <v>476</v>
      </c>
      <c r="J55" s="105" t="s">
        <v>110</v>
      </c>
      <c r="K55" s="105" t="s">
        <v>52</v>
      </c>
      <c r="L55" s="105" t="s">
        <v>7</v>
      </c>
      <c r="M55" s="105" t="s">
        <v>42</v>
      </c>
      <c r="N55" s="105" t="s">
        <v>42</v>
      </c>
      <c r="O55" s="105" t="s">
        <v>42</v>
      </c>
    </row>
    <row r="56" spans="1:17" s="411" customFormat="1" ht="75" x14ac:dyDescent="0.25">
      <c r="A56" s="95">
        <f t="shared" si="2"/>
        <v>54</v>
      </c>
      <c r="B56" s="106" t="s">
        <v>361</v>
      </c>
      <c r="C56" s="106" t="s">
        <v>222</v>
      </c>
      <c r="D56" s="105" t="s">
        <v>134</v>
      </c>
      <c r="E56" s="97">
        <f>SUM(Таблица91314[[#This Row],[Средний балл аттестата]:[Балл первоочередной]])</f>
        <v>4.28</v>
      </c>
      <c r="F56" s="108">
        <v>4.28</v>
      </c>
      <c r="G56" s="105" t="s">
        <v>819</v>
      </c>
      <c r="H56" s="105"/>
      <c r="I56" s="94" t="s">
        <v>476</v>
      </c>
      <c r="J56" s="105" t="s">
        <v>52</v>
      </c>
      <c r="K56" s="105" t="s">
        <v>7</v>
      </c>
      <c r="L56" s="105"/>
      <c r="M56" s="105" t="s">
        <v>42</v>
      </c>
      <c r="N56" s="105" t="s">
        <v>42</v>
      </c>
      <c r="O56" s="105" t="s">
        <v>42</v>
      </c>
    </row>
    <row r="57" spans="1:17" s="7" customFormat="1" ht="37.5" x14ac:dyDescent="0.25">
      <c r="A57" s="104">
        <f t="shared" si="2"/>
        <v>55</v>
      </c>
      <c r="B57" s="90" t="s">
        <v>248</v>
      </c>
      <c r="C57" s="90" t="s">
        <v>222</v>
      </c>
      <c r="D57" s="87" t="s">
        <v>134</v>
      </c>
      <c r="E57" s="89">
        <f>SUM(Таблица91314[[#This Row],[Средний балл аттестата]:[Балл первоочередной]])</f>
        <v>4.26</v>
      </c>
      <c r="F57" s="89">
        <v>4.26</v>
      </c>
      <c r="G57" s="87" t="s">
        <v>819</v>
      </c>
      <c r="H57" s="87"/>
      <c r="I57" s="94" t="s">
        <v>477</v>
      </c>
      <c r="J57" s="87" t="s">
        <v>52</v>
      </c>
      <c r="K57" s="87"/>
      <c r="L57" s="87"/>
      <c r="M57" s="87" t="s">
        <v>42</v>
      </c>
      <c r="N57" s="87" t="s">
        <v>202</v>
      </c>
      <c r="O57" s="109" t="s">
        <v>42</v>
      </c>
      <c r="P57" s="84"/>
      <c r="Q57" s="84"/>
    </row>
    <row r="58" spans="1:17" s="7" customFormat="1" ht="56.25" x14ac:dyDescent="0.25">
      <c r="A58" s="95">
        <f t="shared" si="2"/>
        <v>56</v>
      </c>
      <c r="B58" s="105" t="s">
        <v>624</v>
      </c>
      <c r="C58" s="105" t="s">
        <v>222</v>
      </c>
      <c r="D58" s="105" t="s">
        <v>134</v>
      </c>
      <c r="E58" s="97">
        <f>SUM(Таблица91314[[#This Row],[Средний балл аттестата]:[Балл первоочередной]])</f>
        <v>4.26</v>
      </c>
      <c r="F58" s="108">
        <v>4.26</v>
      </c>
      <c r="G58" s="108" t="s">
        <v>819</v>
      </c>
      <c r="H58" s="108"/>
      <c r="I58" s="94" t="s">
        <v>477</v>
      </c>
      <c r="J58" s="105" t="s">
        <v>183</v>
      </c>
      <c r="K58" s="105" t="s">
        <v>52</v>
      </c>
      <c r="L58" s="105" t="s">
        <v>110</v>
      </c>
      <c r="M58" s="105" t="s">
        <v>42</v>
      </c>
      <c r="N58" s="105" t="s">
        <v>42</v>
      </c>
      <c r="O58" s="105" t="s">
        <v>44</v>
      </c>
    </row>
    <row r="59" spans="1:17" s="7" customFormat="1" ht="93.75" x14ac:dyDescent="0.25">
      <c r="A59" s="95">
        <f t="shared" si="2"/>
        <v>57</v>
      </c>
      <c r="B59" s="106" t="s">
        <v>683</v>
      </c>
      <c r="C59" s="106" t="s">
        <v>222</v>
      </c>
      <c r="D59" s="105" t="s">
        <v>134</v>
      </c>
      <c r="E59" s="97">
        <f>SUM(Таблица91314[[#This Row],[Средний балл аттестата]:[Балл первоочередной]])</f>
        <v>4.26</v>
      </c>
      <c r="F59" s="108">
        <v>4.26</v>
      </c>
      <c r="G59" s="105" t="s">
        <v>819</v>
      </c>
      <c r="H59" s="105"/>
      <c r="I59" s="94" t="s">
        <v>476</v>
      </c>
      <c r="J59" s="105" t="s">
        <v>6</v>
      </c>
      <c r="K59" s="105" t="s">
        <v>52</v>
      </c>
      <c r="L59" s="105" t="s">
        <v>155</v>
      </c>
      <c r="M59" s="105" t="s">
        <v>42</v>
      </c>
      <c r="N59" s="105" t="s">
        <v>42</v>
      </c>
      <c r="O59" s="105" t="s">
        <v>42</v>
      </c>
    </row>
    <row r="60" spans="1:17" s="427" customFormat="1" ht="75" x14ac:dyDescent="0.25">
      <c r="A60" s="95">
        <f xml:space="preserve"> ROW()-2</f>
        <v>58</v>
      </c>
      <c r="B60" s="105" t="s">
        <v>827</v>
      </c>
      <c r="C60" s="105" t="s">
        <v>222</v>
      </c>
      <c r="D60" s="105" t="s">
        <v>134</v>
      </c>
      <c r="E60" s="97">
        <f>SUM(Таблица91314[[#This Row],[Средний балл аттестата]:[Балл первоочередной]])</f>
        <v>4.25</v>
      </c>
      <c r="F60" s="108">
        <v>4.25</v>
      </c>
      <c r="G60" s="108" t="s">
        <v>819</v>
      </c>
      <c r="H60" s="108"/>
      <c r="I60" s="87" t="s">
        <v>477</v>
      </c>
      <c r="J60" s="87" t="s">
        <v>33</v>
      </c>
      <c r="K60" s="87" t="s">
        <v>52</v>
      </c>
      <c r="L60" s="87" t="s">
        <v>358</v>
      </c>
      <c r="M60" s="105" t="s">
        <v>42</v>
      </c>
      <c r="N60" s="105" t="s">
        <v>42</v>
      </c>
      <c r="O60" s="105" t="s">
        <v>42</v>
      </c>
    </row>
    <row r="61" spans="1:17" s="7" customFormat="1" ht="56.25" x14ac:dyDescent="0.25">
      <c r="A61" s="467">
        <f xml:space="preserve"> ROW() - 2</f>
        <v>59</v>
      </c>
      <c r="B61" s="87" t="s">
        <v>841</v>
      </c>
      <c r="C61" s="87" t="s">
        <v>224</v>
      </c>
      <c r="D61" s="87" t="s">
        <v>134</v>
      </c>
      <c r="E61" s="89">
        <f>SUM(Таблица91314[[#This Row],[Средний балл аттестата]:[Балл первоочередной]])</f>
        <v>4.25</v>
      </c>
      <c r="F61" s="89">
        <v>4.25</v>
      </c>
      <c r="G61" s="89" t="s">
        <v>819</v>
      </c>
      <c r="H61" s="89"/>
      <c r="I61" s="94" t="s">
        <v>477</v>
      </c>
      <c r="J61" s="87" t="s">
        <v>3</v>
      </c>
      <c r="K61" s="87" t="s">
        <v>52</v>
      </c>
      <c r="L61" s="87"/>
      <c r="M61" s="87" t="s">
        <v>42</v>
      </c>
      <c r="N61" s="87" t="s">
        <v>42</v>
      </c>
      <c r="O61" s="87" t="s">
        <v>44</v>
      </c>
    </row>
    <row r="62" spans="1:17" s="411" customFormat="1" ht="75" x14ac:dyDescent="0.25">
      <c r="A62" s="95">
        <f t="shared" ref="A62:A69" si="3">ROW()-2</f>
        <v>60</v>
      </c>
      <c r="B62" s="106" t="s">
        <v>1016</v>
      </c>
      <c r="C62" s="106" t="s">
        <v>224</v>
      </c>
      <c r="D62" s="105" t="s">
        <v>134</v>
      </c>
      <c r="E62" s="97">
        <f>SUM(Таблица91314[[#This Row],[Средний балл аттестата]:[Балл первоочередной]])</f>
        <v>4.25</v>
      </c>
      <c r="F62" s="108">
        <v>4.25</v>
      </c>
      <c r="G62" s="105" t="s">
        <v>819</v>
      </c>
      <c r="H62" s="105"/>
      <c r="I62" s="94" t="s">
        <v>476</v>
      </c>
      <c r="J62" s="105" t="s">
        <v>52</v>
      </c>
      <c r="K62" s="105" t="s">
        <v>7</v>
      </c>
      <c r="L62" s="105"/>
      <c r="M62" s="105" t="s">
        <v>42</v>
      </c>
      <c r="N62" s="105" t="s">
        <v>42</v>
      </c>
      <c r="O62" s="105" t="s">
        <v>42</v>
      </c>
    </row>
    <row r="63" spans="1:17" s="7" customFormat="1" ht="56.25" x14ac:dyDescent="0.25">
      <c r="A63" s="95">
        <f t="shared" si="3"/>
        <v>61</v>
      </c>
      <c r="B63" s="106" t="s">
        <v>313</v>
      </c>
      <c r="C63" s="106" t="s">
        <v>222</v>
      </c>
      <c r="D63" s="105" t="s">
        <v>134</v>
      </c>
      <c r="E63" s="97">
        <f>SUM(Таблица91314[[#This Row],[Средний балл аттестата]:[Балл первоочередной]])</f>
        <v>4.22</v>
      </c>
      <c r="F63" s="108">
        <v>4.22</v>
      </c>
      <c r="G63" s="105" t="s">
        <v>819</v>
      </c>
      <c r="H63" s="105"/>
      <c r="I63" s="94" t="s">
        <v>476</v>
      </c>
      <c r="J63" s="105" t="s">
        <v>7</v>
      </c>
      <c r="K63" s="105" t="s">
        <v>52</v>
      </c>
      <c r="L63" s="105"/>
      <c r="M63" s="105" t="s">
        <v>42</v>
      </c>
      <c r="N63" s="105" t="s">
        <v>42</v>
      </c>
      <c r="O63" s="105" t="s">
        <v>44</v>
      </c>
    </row>
    <row r="64" spans="1:17" s="7" customFormat="1" ht="75" x14ac:dyDescent="0.3">
      <c r="A64" s="95">
        <f t="shared" si="3"/>
        <v>62</v>
      </c>
      <c r="B64" s="186" t="s">
        <v>881</v>
      </c>
      <c r="C64" s="186" t="s">
        <v>222</v>
      </c>
      <c r="D64" s="186" t="s">
        <v>134</v>
      </c>
      <c r="E64" s="255">
        <f>SUM(Таблица91314[[#This Row],[Средний балл аттестата]:[Балл первоочередной]])</f>
        <v>4.22</v>
      </c>
      <c r="F64" s="186">
        <v>4.22</v>
      </c>
      <c r="G64" s="186" t="s">
        <v>819</v>
      </c>
      <c r="H64" s="186"/>
      <c r="I64" s="172" t="s">
        <v>476</v>
      </c>
      <c r="J64" s="186" t="s">
        <v>52</v>
      </c>
      <c r="K64" s="186" t="s">
        <v>7</v>
      </c>
      <c r="L64" s="186"/>
      <c r="M64" s="186" t="s">
        <v>42</v>
      </c>
      <c r="N64" s="186" t="s">
        <v>42</v>
      </c>
      <c r="O64" s="186" t="s">
        <v>42</v>
      </c>
    </row>
    <row r="65" spans="1:17" s="7" customFormat="1" ht="56.25" x14ac:dyDescent="0.25">
      <c r="A65" s="95">
        <f t="shared" si="3"/>
        <v>63</v>
      </c>
      <c r="B65" s="106" t="s">
        <v>643</v>
      </c>
      <c r="C65" s="106" t="s">
        <v>222</v>
      </c>
      <c r="D65" s="106" t="s">
        <v>134</v>
      </c>
      <c r="E65" s="97">
        <f>SUM(Таблица91314[[#This Row],[Средний балл аттестата]:[Балл первоочередной]])</f>
        <v>4.2</v>
      </c>
      <c r="F65" s="108">
        <v>4.2</v>
      </c>
      <c r="G65" s="105" t="s">
        <v>819</v>
      </c>
      <c r="H65" s="105"/>
      <c r="I65" s="94" t="s">
        <v>476</v>
      </c>
      <c r="J65" s="105" t="s">
        <v>7</v>
      </c>
      <c r="K65" s="105" t="s">
        <v>52</v>
      </c>
      <c r="L65" s="105" t="s">
        <v>115</v>
      </c>
      <c r="M65" s="105" t="s">
        <v>42</v>
      </c>
      <c r="N65" s="105" t="s">
        <v>42</v>
      </c>
      <c r="O65" s="105" t="s">
        <v>42</v>
      </c>
    </row>
    <row r="66" spans="1:17" s="7" customFormat="1" ht="73.5" customHeight="1" x14ac:dyDescent="0.25">
      <c r="A66" s="104">
        <f t="shared" si="3"/>
        <v>64</v>
      </c>
      <c r="B66" s="90" t="s">
        <v>645</v>
      </c>
      <c r="C66" s="90" t="s">
        <v>224</v>
      </c>
      <c r="D66" s="87" t="s">
        <v>134</v>
      </c>
      <c r="E66" s="89">
        <f>SUM(Таблица91314[[#This Row],[Средний балл аттестата]:[Балл первоочередной]])</f>
        <v>4.2</v>
      </c>
      <c r="F66" s="89">
        <v>4.2</v>
      </c>
      <c r="G66" s="87" t="s">
        <v>819</v>
      </c>
      <c r="H66" s="87"/>
      <c r="I66" s="97" t="s">
        <v>476</v>
      </c>
      <c r="J66" s="87" t="s">
        <v>52</v>
      </c>
      <c r="K66" s="87" t="s">
        <v>110</v>
      </c>
      <c r="L66" s="87"/>
      <c r="M66" s="87" t="s">
        <v>42</v>
      </c>
      <c r="N66" s="87" t="s">
        <v>42</v>
      </c>
      <c r="O66" s="87" t="s">
        <v>42</v>
      </c>
      <c r="P66" s="87"/>
      <c r="Q66" s="75"/>
    </row>
    <row r="67" spans="1:17" s="7" customFormat="1" ht="75" x14ac:dyDescent="0.25">
      <c r="A67" s="104">
        <f t="shared" si="3"/>
        <v>65</v>
      </c>
      <c r="B67" s="216" t="s">
        <v>1143</v>
      </c>
      <c r="C67" s="216" t="s">
        <v>222</v>
      </c>
      <c r="D67" s="208" t="s">
        <v>134</v>
      </c>
      <c r="E67" s="207">
        <f>SUM(Таблица91314[[#This Row],[Средний балл аттестата]:[Балл первоочередной]])</f>
        <v>4.1900000000000004</v>
      </c>
      <c r="F67" s="207">
        <v>4.1900000000000004</v>
      </c>
      <c r="G67" s="208" t="s">
        <v>819</v>
      </c>
      <c r="H67" s="208"/>
      <c r="I67" s="194" t="s">
        <v>477</v>
      </c>
      <c r="J67" s="208" t="s">
        <v>52</v>
      </c>
      <c r="K67" s="208" t="s">
        <v>7</v>
      </c>
      <c r="L67" s="208" t="s">
        <v>33</v>
      </c>
      <c r="M67" s="208" t="s">
        <v>42</v>
      </c>
      <c r="N67" s="87" t="s">
        <v>42</v>
      </c>
      <c r="O67" s="218" t="s">
        <v>42</v>
      </c>
    </row>
    <row r="68" spans="1:17" s="239" customFormat="1" ht="88.5" customHeight="1" x14ac:dyDescent="0.25">
      <c r="A68" s="104">
        <f t="shared" si="3"/>
        <v>66</v>
      </c>
      <c r="B68" s="90" t="s">
        <v>65</v>
      </c>
      <c r="C68" s="90" t="s">
        <v>222</v>
      </c>
      <c r="D68" s="87" t="s">
        <v>134</v>
      </c>
      <c r="E68" s="89">
        <f>SUM(Таблица91314[[#This Row],[Средний балл аттестата]:[Балл первоочередной]])</f>
        <v>4.1900000000000004</v>
      </c>
      <c r="F68" s="89">
        <v>4.1900000000000004</v>
      </c>
      <c r="G68" s="87" t="s">
        <v>819</v>
      </c>
      <c r="H68" s="87"/>
      <c r="I68" s="94" t="s">
        <v>476</v>
      </c>
      <c r="J68" s="87" t="s">
        <v>52</v>
      </c>
      <c r="K68" s="87" t="s">
        <v>110</v>
      </c>
      <c r="L68" s="87" t="s">
        <v>7</v>
      </c>
      <c r="M68" s="87" t="s">
        <v>42</v>
      </c>
      <c r="N68" s="87" t="s">
        <v>42</v>
      </c>
      <c r="O68" s="109" t="s">
        <v>42</v>
      </c>
    </row>
    <row r="69" spans="1:17" s="239" customFormat="1" ht="75" x14ac:dyDescent="0.3">
      <c r="A69" s="104">
        <f t="shared" si="3"/>
        <v>67</v>
      </c>
      <c r="B69" s="172" t="s">
        <v>877</v>
      </c>
      <c r="C69" s="172" t="s">
        <v>222</v>
      </c>
      <c r="D69" s="172" t="s">
        <v>134</v>
      </c>
      <c r="E69" s="255">
        <f>SUM(Таблица91314[[#This Row],[Средний балл аттестата]:[Балл первоочередной]])</f>
        <v>4.1900000000000004</v>
      </c>
      <c r="F69" s="172">
        <v>4.1900000000000004</v>
      </c>
      <c r="G69" s="172" t="s">
        <v>819</v>
      </c>
      <c r="H69" s="172"/>
      <c r="I69" s="172" t="s">
        <v>476</v>
      </c>
      <c r="J69" s="172" t="s">
        <v>52</v>
      </c>
      <c r="K69" s="172" t="s">
        <v>7</v>
      </c>
      <c r="L69" s="172"/>
      <c r="M69" s="172" t="s">
        <v>42</v>
      </c>
      <c r="N69" s="172" t="s">
        <v>42</v>
      </c>
      <c r="O69" s="172" t="s">
        <v>42</v>
      </c>
    </row>
    <row r="70" spans="1:17" s="7" customFormat="1" ht="56.25" x14ac:dyDescent="0.25">
      <c r="A70" s="115">
        <f xml:space="preserve"> ROW() - 2</f>
        <v>68</v>
      </c>
      <c r="B70" s="95" t="s">
        <v>985</v>
      </c>
      <c r="C70" s="95" t="s">
        <v>223</v>
      </c>
      <c r="D70" s="95" t="s">
        <v>136</v>
      </c>
      <c r="E70" s="97">
        <f>SUM(Таблица91314[[#This Row],[Средний балл аттестата]:[Балл первоочередной]])</f>
        <v>4.18</v>
      </c>
      <c r="F70" s="97">
        <v>4.18</v>
      </c>
      <c r="G70" s="97" t="s">
        <v>819</v>
      </c>
      <c r="H70" s="97"/>
      <c r="I70" s="94" t="s">
        <v>476</v>
      </c>
      <c r="J70" s="94" t="s">
        <v>3</v>
      </c>
      <c r="K70" s="94" t="s">
        <v>52</v>
      </c>
      <c r="L70" s="94"/>
      <c r="M70" s="94" t="s">
        <v>42</v>
      </c>
      <c r="N70" s="94" t="s">
        <v>42</v>
      </c>
      <c r="O70" s="94" t="s">
        <v>42</v>
      </c>
    </row>
    <row r="71" spans="1:17" s="7" customFormat="1" ht="75" x14ac:dyDescent="0.25">
      <c r="A71" s="104">
        <f t="shared" ref="A71:A82" si="4">ROW()-2</f>
        <v>69</v>
      </c>
      <c r="B71" s="105" t="s">
        <v>369</v>
      </c>
      <c r="C71" s="105" t="s">
        <v>222</v>
      </c>
      <c r="D71" s="105" t="s">
        <v>134</v>
      </c>
      <c r="E71" s="97">
        <f>SUM(Таблица91314[[#This Row],[Средний балл аттестата]:[Балл первоочередной]])</f>
        <v>4.18</v>
      </c>
      <c r="F71" s="108">
        <v>4.18</v>
      </c>
      <c r="G71" s="105" t="s">
        <v>819</v>
      </c>
      <c r="H71" s="105"/>
      <c r="I71" s="94" t="s">
        <v>476</v>
      </c>
      <c r="J71" s="105" t="s">
        <v>52</v>
      </c>
      <c r="K71" s="105" t="s">
        <v>7</v>
      </c>
      <c r="L71" s="105"/>
      <c r="M71" s="105" t="s">
        <v>42</v>
      </c>
      <c r="N71" s="105" t="s">
        <v>42</v>
      </c>
      <c r="O71" s="105" t="s">
        <v>42</v>
      </c>
    </row>
    <row r="72" spans="1:17" s="411" customFormat="1" ht="37.5" x14ac:dyDescent="0.25">
      <c r="A72" s="104">
        <f t="shared" si="4"/>
        <v>70</v>
      </c>
      <c r="B72" s="90" t="s">
        <v>1137</v>
      </c>
      <c r="C72" s="90" t="s">
        <v>222</v>
      </c>
      <c r="D72" s="87" t="s">
        <v>134</v>
      </c>
      <c r="E72" s="207">
        <f>SUM(Таблица91314[[#This Row],[Средний балл аттестата]:[Балл первоочередной]])</f>
        <v>4.18</v>
      </c>
      <c r="F72" s="207">
        <v>4.18</v>
      </c>
      <c r="G72" s="208" t="s">
        <v>819</v>
      </c>
      <c r="H72" s="208"/>
      <c r="I72" s="87" t="s">
        <v>476</v>
      </c>
      <c r="J72" s="87" t="s">
        <v>52</v>
      </c>
      <c r="K72" s="208"/>
      <c r="L72" s="208"/>
      <c r="M72" s="208" t="s">
        <v>42</v>
      </c>
      <c r="N72" s="87" t="s">
        <v>42</v>
      </c>
      <c r="O72" s="218" t="s">
        <v>42</v>
      </c>
    </row>
    <row r="73" spans="1:17" s="7" customFormat="1" ht="75" x14ac:dyDescent="0.25">
      <c r="A73" s="104">
        <f t="shared" si="4"/>
        <v>71</v>
      </c>
      <c r="B73" s="90" t="s">
        <v>560</v>
      </c>
      <c r="C73" s="90" t="s">
        <v>223</v>
      </c>
      <c r="D73" s="87" t="s">
        <v>134</v>
      </c>
      <c r="E73" s="89">
        <f>SUM(Таблица91314[[#This Row],[Средний балл аттестата]:[Балл первоочередной]])</f>
        <v>4.17</v>
      </c>
      <c r="F73" s="89">
        <v>4.17</v>
      </c>
      <c r="G73" s="87" t="s">
        <v>819</v>
      </c>
      <c r="H73" s="87"/>
      <c r="I73" s="94" t="s">
        <v>476</v>
      </c>
      <c r="J73" s="87" t="s">
        <v>52</v>
      </c>
      <c r="K73" s="87" t="s">
        <v>7</v>
      </c>
      <c r="L73" s="87"/>
      <c r="M73" s="87" t="s">
        <v>42</v>
      </c>
      <c r="N73" s="87" t="s">
        <v>42</v>
      </c>
      <c r="O73" s="109" t="s">
        <v>44</v>
      </c>
    </row>
    <row r="74" spans="1:17" s="7" customFormat="1" ht="75" x14ac:dyDescent="0.25">
      <c r="A74" s="104">
        <f t="shared" si="4"/>
        <v>72</v>
      </c>
      <c r="B74" s="106" t="s">
        <v>616</v>
      </c>
      <c r="C74" s="106" t="s">
        <v>222</v>
      </c>
      <c r="D74" s="105" t="s">
        <v>134</v>
      </c>
      <c r="E74" s="97">
        <f>SUM(Таблица91314[[#This Row],[Средний балл аттестата]:[Балл первоочередной]])</f>
        <v>4.17</v>
      </c>
      <c r="F74" s="108">
        <v>4.17</v>
      </c>
      <c r="G74" s="105" t="s">
        <v>819</v>
      </c>
      <c r="H74" s="105"/>
      <c r="I74" s="94" t="s">
        <v>476</v>
      </c>
      <c r="J74" s="105" t="s">
        <v>52</v>
      </c>
      <c r="K74" s="105" t="s">
        <v>7</v>
      </c>
      <c r="L74" s="105"/>
      <c r="M74" s="105" t="s">
        <v>42</v>
      </c>
      <c r="N74" s="105" t="s">
        <v>42</v>
      </c>
      <c r="O74" s="105" t="s">
        <v>42</v>
      </c>
    </row>
    <row r="75" spans="1:17" s="7" customFormat="1" ht="37.5" x14ac:dyDescent="0.25">
      <c r="A75" s="104">
        <f t="shared" si="4"/>
        <v>73</v>
      </c>
      <c r="B75" s="195" t="s">
        <v>1117</v>
      </c>
      <c r="C75" s="195" t="s">
        <v>224</v>
      </c>
      <c r="D75" s="196" t="s">
        <v>134</v>
      </c>
      <c r="E75" s="211">
        <f>SUM(Таблица91314[[#This Row],[Средний балл аттестата]:[Балл первоочередной]])</f>
        <v>4.16</v>
      </c>
      <c r="F75" s="197">
        <v>4.16</v>
      </c>
      <c r="G75" s="196" t="s">
        <v>819</v>
      </c>
      <c r="H75" s="196"/>
      <c r="I75" s="194" t="s">
        <v>477</v>
      </c>
      <c r="J75" s="196" t="s">
        <v>52</v>
      </c>
      <c r="K75" s="196" t="s">
        <v>1092</v>
      </c>
      <c r="L75" s="196"/>
      <c r="M75" s="196" t="s">
        <v>42</v>
      </c>
      <c r="N75" s="105" t="s">
        <v>42</v>
      </c>
      <c r="O75" s="196" t="s">
        <v>42</v>
      </c>
    </row>
    <row r="76" spans="1:17" s="239" customFormat="1" ht="75" x14ac:dyDescent="0.25">
      <c r="A76" s="109">
        <f t="shared" si="4"/>
        <v>74</v>
      </c>
      <c r="B76" s="105" t="s">
        <v>1175</v>
      </c>
      <c r="C76" s="105" t="s">
        <v>222</v>
      </c>
      <c r="D76" s="105" t="s">
        <v>134</v>
      </c>
      <c r="E76" s="97">
        <f>SUM(Таблица91314[[#This Row],[Средний балл аттестата]:[Балл первоочередной]])</f>
        <v>4.1399999999999997</v>
      </c>
      <c r="F76" s="105">
        <v>4.1399999999999997</v>
      </c>
      <c r="G76" s="105" t="s">
        <v>819</v>
      </c>
      <c r="H76" s="105"/>
      <c r="I76" s="94" t="s">
        <v>476</v>
      </c>
      <c r="J76" s="105" t="s">
        <v>52</v>
      </c>
      <c r="K76" s="105" t="s">
        <v>7</v>
      </c>
      <c r="L76" s="105"/>
      <c r="M76" s="195" t="s">
        <v>42</v>
      </c>
      <c r="N76" s="196" t="s">
        <v>42</v>
      </c>
      <c r="O76" s="105" t="s">
        <v>42</v>
      </c>
    </row>
    <row r="77" spans="1:17" s="7" customFormat="1" ht="56.25" x14ac:dyDescent="0.25">
      <c r="A77" s="104">
        <f t="shared" si="4"/>
        <v>75</v>
      </c>
      <c r="B77" s="106" t="s">
        <v>1000</v>
      </c>
      <c r="C77" s="106" t="s">
        <v>222</v>
      </c>
      <c r="D77" s="105" t="s">
        <v>134</v>
      </c>
      <c r="E77" s="97">
        <f>SUM(Таблица91314[[#This Row],[Средний балл аттестата]:[Балл первоочередной]])</f>
        <v>4.13</v>
      </c>
      <c r="F77" s="108">
        <v>4.13</v>
      </c>
      <c r="G77" s="108" t="s">
        <v>819</v>
      </c>
      <c r="H77" s="108"/>
      <c r="I77" s="94" t="s">
        <v>477</v>
      </c>
      <c r="J77" s="105" t="s">
        <v>7</v>
      </c>
      <c r="K77" s="105" t="s">
        <v>17</v>
      </c>
      <c r="L77" s="105" t="s">
        <v>52</v>
      </c>
      <c r="M77" s="105" t="s">
        <v>42</v>
      </c>
      <c r="N77" s="105" t="s">
        <v>42</v>
      </c>
      <c r="O77" s="105" t="s">
        <v>44</v>
      </c>
    </row>
    <row r="78" spans="1:17" s="7" customFormat="1" ht="75" x14ac:dyDescent="0.25">
      <c r="A78" s="104">
        <f t="shared" si="4"/>
        <v>76</v>
      </c>
      <c r="B78" s="106" t="s">
        <v>737</v>
      </c>
      <c r="C78" s="106" t="s">
        <v>222</v>
      </c>
      <c r="D78" s="105" t="s">
        <v>134</v>
      </c>
      <c r="E78" s="97">
        <f>SUM(Таблица91314[[#This Row],[Средний балл аттестата]:[Балл первоочередной]])</f>
        <v>4.12</v>
      </c>
      <c r="F78" s="108">
        <v>4.12</v>
      </c>
      <c r="G78" s="105" t="s">
        <v>819</v>
      </c>
      <c r="H78" s="105"/>
      <c r="I78" s="94" t="s">
        <v>476</v>
      </c>
      <c r="J78" s="105" t="s">
        <v>52</v>
      </c>
      <c r="K78" s="105" t="s">
        <v>7</v>
      </c>
      <c r="L78" s="105"/>
      <c r="M78" s="105" t="s">
        <v>42</v>
      </c>
      <c r="N78" s="105" t="s">
        <v>42</v>
      </c>
      <c r="O78" s="105" t="s">
        <v>42</v>
      </c>
    </row>
    <row r="79" spans="1:17" s="7" customFormat="1" ht="56.25" x14ac:dyDescent="0.25">
      <c r="A79" s="104">
        <f t="shared" si="4"/>
        <v>77</v>
      </c>
      <c r="B79" s="95" t="s">
        <v>883</v>
      </c>
      <c r="C79" s="95" t="s">
        <v>222</v>
      </c>
      <c r="D79" s="94" t="s">
        <v>134</v>
      </c>
      <c r="E79" s="97">
        <f>SUM(Таблица91314[[#This Row],[Средний балл аттестата]:[Балл первоочередной]])</f>
        <v>4.12</v>
      </c>
      <c r="F79" s="97">
        <v>4.12</v>
      </c>
      <c r="G79" s="94" t="s">
        <v>819</v>
      </c>
      <c r="H79" s="94"/>
      <c r="I79" s="94" t="s">
        <v>476</v>
      </c>
      <c r="J79" s="94" t="s">
        <v>7</v>
      </c>
      <c r="K79" s="94" t="s">
        <v>52</v>
      </c>
      <c r="L79" s="94"/>
      <c r="M79" s="94" t="s">
        <v>42</v>
      </c>
      <c r="N79" s="94" t="s">
        <v>42</v>
      </c>
      <c r="O79" s="94" t="s">
        <v>42</v>
      </c>
    </row>
    <row r="80" spans="1:17" s="7" customFormat="1" ht="37.5" x14ac:dyDescent="0.25">
      <c r="A80" s="104">
        <f t="shared" si="4"/>
        <v>78</v>
      </c>
      <c r="B80" s="106" t="s">
        <v>143</v>
      </c>
      <c r="C80" s="106" t="s">
        <v>224</v>
      </c>
      <c r="D80" s="105" t="s">
        <v>134</v>
      </c>
      <c r="E80" s="89">
        <f>SUM(Таблица91314[[#This Row],[Средний балл аттестата]:[Балл первоочередной]])</f>
        <v>4.1100000000000003</v>
      </c>
      <c r="F80" s="108">
        <v>4.1100000000000003</v>
      </c>
      <c r="G80" s="105" t="s">
        <v>819</v>
      </c>
      <c r="H80" s="105"/>
      <c r="I80" s="94" t="s">
        <v>476</v>
      </c>
      <c r="J80" s="87" t="s">
        <v>52</v>
      </c>
      <c r="K80" s="87"/>
      <c r="L80" s="87"/>
      <c r="M80" s="105" t="s">
        <v>42</v>
      </c>
      <c r="N80" s="105" t="s">
        <v>42</v>
      </c>
      <c r="O80" s="105" t="s">
        <v>44</v>
      </c>
    </row>
    <row r="81" spans="1:15" s="411" customFormat="1" ht="56.25" x14ac:dyDescent="0.3">
      <c r="A81" s="104">
        <f t="shared" si="4"/>
        <v>79</v>
      </c>
      <c r="B81" s="121" t="s">
        <v>862</v>
      </c>
      <c r="C81" s="105" t="s">
        <v>222</v>
      </c>
      <c r="D81" s="121" t="s">
        <v>134</v>
      </c>
      <c r="E81" s="150">
        <f>SUM(Таблица91314[[#This Row],[Средний балл аттестата]:[Балл первоочередной]])</f>
        <v>4.1100000000000003</v>
      </c>
      <c r="F81" s="121">
        <v>4.1100000000000003</v>
      </c>
      <c r="G81" s="145" t="s">
        <v>819</v>
      </c>
      <c r="H81" s="145"/>
      <c r="I81" s="121" t="s">
        <v>476</v>
      </c>
      <c r="J81" s="121" t="s">
        <v>5</v>
      </c>
      <c r="K81" s="121" t="s">
        <v>52</v>
      </c>
      <c r="L81" s="121" t="s">
        <v>110</v>
      </c>
      <c r="M81" s="121" t="s">
        <v>42</v>
      </c>
      <c r="N81" s="121" t="s">
        <v>42</v>
      </c>
      <c r="O81" s="121" t="s">
        <v>42</v>
      </c>
    </row>
    <row r="82" spans="1:15" s="7" customFormat="1" ht="75" x14ac:dyDescent="0.25">
      <c r="A82" s="104">
        <f t="shared" si="4"/>
        <v>80</v>
      </c>
      <c r="B82" s="94" t="s">
        <v>82</v>
      </c>
      <c r="C82" s="95" t="s">
        <v>222</v>
      </c>
      <c r="D82" s="94" t="s">
        <v>134</v>
      </c>
      <c r="E82" s="97">
        <f>SUM(Таблица91314[[#This Row],[Средний балл аттестата]:[Балл первоочередной]])</f>
        <v>4.07</v>
      </c>
      <c r="F82" s="97">
        <v>4.07</v>
      </c>
      <c r="G82" s="94" t="s">
        <v>819</v>
      </c>
      <c r="H82" s="94"/>
      <c r="I82" s="94" t="s">
        <v>477</v>
      </c>
      <c r="J82" s="94" t="s">
        <v>52</v>
      </c>
      <c r="K82" s="94" t="s">
        <v>7</v>
      </c>
      <c r="L82" s="94"/>
      <c r="M82" s="94" t="s">
        <v>42</v>
      </c>
      <c r="N82" s="94" t="s">
        <v>42</v>
      </c>
      <c r="O82" s="94" t="s">
        <v>44</v>
      </c>
    </row>
    <row r="83" spans="1:15" s="7" customFormat="1" ht="75" x14ac:dyDescent="0.3">
      <c r="A83" s="86">
        <f xml:space="preserve"> ROW() - 2</f>
        <v>81</v>
      </c>
      <c r="B83" s="87" t="s">
        <v>230</v>
      </c>
      <c r="C83" s="87" t="s">
        <v>222</v>
      </c>
      <c r="D83" s="87" t="s">
        <v>134</v>
      </c>
      <c r="E83" s="97">
        <f>SUM(Таблица91314[[#This Row],[Средний балл аттестата]:[Балл первоочередной]])</f>
        <v>4.0599999999999996</v>
      </c>
      <c r="F83" s="89">
        <v>4.0599999999999996</v>
      </c>
      <c r="G83" s="87" t="s">
        <v>819</v>
      </c>
      <c r="H83" s="103"/>
      <c r="I83" s="87" t="s">
        <v>477</v>
      </c>
      <c r="J83" s="87" t="s">
        <v>155</v>
      </c>
      <c r="K83" s="87" t="s">
        <v>52</v>
      </c>
      <c r="L83" s="87" t="s">
        <v>6</v>
      </c>
      <c r="M83" s="103" t="s">
        <v>42</v>
      </c>
      <c r="N83" s="103" t="s">
        <v>42</v>
      </c>
      <c r="O83" s="139" t="s">
        <v>42</v>
      </c>
    </row>
    <row r="84" spans="1:15" s="7" customFormat="1" ht="75" x14ac:dyDescent="0.25">
      <c r="A84" s="104">
        <f t="shared" ref="A84:A115" si="5">ROW()-2</f>
        <v>82</v>
      </c>
      <c r="B84" s="95" t="s">
        <v>377</v>
      </c>
      <c r="C84" s="95" t="s">
        <v>222</v>
      </c>
      <c r="D84" s="94" t="s">
        <v>134</v>
      </c>
      <c r="E84" s="97">
        <f>SUM(Таблица91314[[#This Row],[Средний балл аттестата]:[Балл первоочередной]])</f>
        <v>4.0599999999999996</v>
      </c>
      <c r="F84" s="97">
        <v>4.0599999999999996</v>
      </c>
      <c r="G84" s="94" t="s">
        <v>819</v>
      </c>
      <c r="H84" s="94"/>
      <c r="I84" s="94" t="s">
        <v>476</v>
      </c>
      <c r="J84" s="94" t="s">
        <v>52</v>
      </c>
      <c r="K84" s="94" t="s">
        <v>7</v>
      </c>
      <c r="L84" s="94"/>
      <c r="M84" s="94" t="s">
        <v>42</v>
      </c>
      <c r="N84" s="94" t="s">
        <v>42</v>
      </c>
      <c r="O84" s="94" t="s">
        <v>42</v>
      </c>
    </row>
    <row r="85" spans="1:15" s="411" customFormat="1" ht="56.25" x14ac:dyDescent="0.25">
      <c r="A85" s="104">
        <f t="shared" si="5"/>
        <v>83</v>
      </c>
      <c r="B85" s="94" t="s">
        <v>430</v>
      </c>
      <c r="C85" s="94" t="s">
        <v>224</v>
      </c>
      <c r="D85" s="94" t="s">
        <v>134</v>
      </c>
      <c r="E85" s="97">
        <f>SUM(Таблица91314[[#This Row],[Средний балл аттестата]:[Балл первоочередной]])</f>
        <v>4.0599999999999996</v>
      </c>
      <c r="F85" s="97">
        <v>4.0599999999999996</v>
      </c>
      <c r="G85" s="94" t="s">
        <v>819</v>
      </c>
      <c r="H85" s="94"/>
      <c r="I85" s="94" t="s">
        <v>476</v>
      </c>
      <c r="J85" s="94" t="s">
        <v>7</v>
      </c>
      <c r="K85" s="94" t="s">
        <v>52</v>
      </c>
      <c r="L85" s="94"/>
      <c r="M85" s="94" t="s">
        <v>42</v>
      </c>
      <c r="N85" s="94" t="s">
        <v>42</v>
      </c>
      <c r="O85" s="94" t="s">
        <v>42</v>
      </c>
    </row>
    <row r="86" spans="1:15" s="7" customFormat="1" ht="56.25" x14ac:dyDescent="0.25">
      <c r="A86" s="104">
        <f t="shared" si="5"/>
        <v>84</v>
      </c>
      <c r="B86" s="90" t="s">
        <v>427</v>
      </c>
      <c r="C86" s="90" t="s">
        <v>222</v>
      </c>
      <c r="D86" s="87" t="s">
        <v>134</v>
      </c>
      <c r="E86" s="89">
        <f>SUM(Таблица91314[[#This Row],[Средний балл аттестата]:[Балл первоочередной]])</f>
        <v>4.0599999999999996</v>
      </c>
      <c r="F86" s="89">
        <v>4.0599999999999996</v>
      </c>
      <c r="G86" s="87" t="s">
        <v>819</v>
      </c>
      <c r="H86" s="87"/>
      <c r="I86" s="87" t="s">
        <v>476</v>
      </c>
      <c r="J86" s="87" t="s">
        <v>7</v>
      </c>
      <c r="K86" s="87" t="s">
        <v>52</v>
      </c>
      <c r="L86" s="87"/>
      <c r="M86" s="87" t="s">
        <v>42</v>
      </c>
      <c r="N86" s="87" t="s">
        <v>42</v>
      </c>
      <c r="O86" s="109" t="s">
        <v>44</v>
      </c>
    </row>
    <row r="87" spans="1:15" s="239" customFormat="1" ht="75" x14ac:dyDescent="0.25">
      <c r="A87" s="104">
        <f t="shared" si="5"/>
        <v>85</v>
      </c>
      <c r="B87" s="90" t="s">
        <v>464</v>
      </c>
      <c r="C87" s="90" t="s">
        <v>223</v>
      </c>
      <c r="D87" s="87" t="s">
        <v>134</v>
      </c>
      <c r="E87" s="89">
        <f>SUM(Таблица91314[[#This Row],[Средний балл аттестата]:[Балл первоочередной]])</f>
        <v>4.0599999999999996</v>
      </c>
      <c r="F87" s="89">
        <v>4.0599999999999996</v>
      </c>
      <c r="G87" s="87" t="s">
        <v>819</v>
      </c>
      <c r="H87" s="87"/>
      <c r="I87" s="87" t="s">
        <v>476</v>
      </c>
      <c r="J87" s="87" t="s">
        <v>52</v>
      </c>
      <c r="K87" s="87" t="s">
        <v>7</v>
      </c>
      <c r="L87" s="87" t="s">
        <v>5</v>
      </c>
      <c r="M87" s="87" t="s">
        <v>42</v>
      </c>
      <c r="N87" s="87" t="s">
        <v>42</v>
      </c>
      <c r="O87" s="109" t="s">
        <v>42</v>
      </c>
    </row>
    <row r="88" spans="1:15" s="7" customFormat="1" ht="75" x14ac:dyDescent="0.25">
      <c r="A88" s="104">
        <f t="shared" si="5"/>
        <v>86</v>
      </c>
      <c r="B88" s="90" t="s">
        <v>650</v>
      </c>
      <c r="C88" s="90" t="s">
        <v>224</v>
      </c>
      <c r="D88" s="87" t="s">
        <v>134</v>
      </c>
      <c r="E88" s="89">
        <f>SUM(Таблица91314[[#This Row],[Средний балл аттестата]:[Балл первоочередной]])</f>
        <v>4.0599999999999996</v>
      </c>
      <c r="F88" s="89">
        <v>4.0599999999999996</v>
      </c>
      <c r="G88" s="87" t="s">
        <v>819</v>
      </c>
      <c r="H88" s="87"/>
      <c r="I88" s="87" t="s">
        <v>476</v>
      </c>
      <c r="J88" s="87" t="s">
        <v>52</v>
      </c>
      <c r="K88" s="87" t="s">
        <v>7</v>
      </c>
      <c r="L88" s="87"/>
      <c r="M88" s="87" t="s">
        <v>42</v>
      </c>
      <c r="N88" s="87" t="s">
        <v>42</v>
      </c>
      <c r="O88" s="109" t="s">
        <v>44</v>
      </c>
    </row>
    <row r="89" spans="1:15" s="7" customFormat="1" ht="75" x14ac:dyDescent="0.25">
      <c r="A89" s="104">
        <f t="shared" si="5"/>
        <v>87</v>
      </c>
      <c r="B89" s="90" t="s">
        <v>671</v>
      </c>
      <c r="C89" s="90" t="s">
        <v>224</v>
      </c>
      <c r="D89" s="87" t="s">
        <v>134</v>
      </c>
      <c r="E89" s="97">
        <f>SUM(Таблица91314[[#This Row],[Средний балл аттестата]:[Балл первоочередной]])</f>
        <v>4.0599999999999996</v>
      </c>
      <c r="F89" s="89">
        <v>4.0599999999999996</v>
      </c>
      <c r="G89" s="89" t="s">
        <v>819</v>
      </c>
      <c r="H89" s="89"/>
      <c r="I89" s="87" t="s">
        <v>476</v>
      </c>
      <c r="J89" s="87" t="s">
        <v>52</v>
      </c>
      <c r="K89" s="87" t="s">
        <v>7</v>
      </c>
      <c r="L89" s="87"/>
      <c r="M89" s="87" t="s">
        <v>42</v>
      </c>
      <c r="N89" s="87" t="s">
        <v>42</v>
      </c>
      <c r="O89" s="87" t="s">
        <v>44</v>
      </c>
    </row>
    <row r="90" spans="1:15" s="7" customFormat="1" ht="56.25" x14ac:dyDescent="0.3">
      <c r="A90" s="104">
        <f t="shared" si="5"/>
        <v>88</v>
      </c>
      <c r="B90" s="106" t="s">
        <v>1042</v>
      </c>
      <c r="C90" s="148" t="s">
        <v>222</v>
      </c>
      <c r="D90" s="105" t="s">
        <v>134</v>
      </c>
      <c r="E90" s="97">
        <f>SUM(Таблица91314[[#This Row],[Средний балл аттестата]:[Балл первоочередной]])</f>
        <v>4.0599999999999996</v>
      </c>
      <c r="F90" s="108">
        <v>4.0599999999999996</v>
      </c>
      <c r="G90" s="105" t="s">
        <v>819</v>
      </c>
      <c r="H90" s="105"/>
      <c r="I90" s="105" t="s">
        <v>476</v>
      </c>
      <c r="J90" s="105" t="s">
        <v>7</v>
      </c>
      <c r="K90" s="105" t="s">
        <v>52</v>
      </c>
      <c r="L90" s="105"/>
      <c r="M90" s="105" t="s">
        <v>42</v>
      </c>
      <c r="N90" s="105" t="s">
        <v>42</v>
      </c>
      <c r="O90" s="105" t="s">
        <v>44</v>
      </c>
    </row>
    <row r="91" spans="1:15" s="7" customFormat="1" ht="75" x14ac:dyDescent="0.3">
      <c r="A91" s="104">
        <f t="shared" si="5"/>
        <v>89</v>
      </c>
      <c r="B91" s="90" t="s">
        <v>1086</v>
      </c>
      <c r="C91" s="184" t="s">
        <v>222</v>
      </c>
      <c r="D91" s="87" t="s">
        <v>134</v>
      </c>
      <c r="E91" s="89">
        <f>SUM(Таблица91314[[#This Row],[Средний балл аттестата]:[Балл первоочередной]])</f>
        <v>4.0599999999999996</v>
      </c>
      <c r="F91" s="89">
        <v>4.0599999999999996</v>
      </c>
      <c r="G91" s="87" t="s">
        <v>819</v>
      </c>
      <c r="H91" s="87"/>
      <c r="I91" s="87" t="s">
        <v>476</v>
      </c>
      <c r="J91" s="87" t="s">
        <v>155</v>
      </c>
      <c r="K91" s="87" t="s">
        <v>7</v>
      </c>
      <c r="L91" s="87" t="s">
        <v>52</v>
      </c>
      <c r="M91" s="87" t="s">
        <v>42</v>
      </c>
      <c r="N91" s="87" t="s">
        <v>42</v>
      </c>
      <c r="O91" s="109" t="s">
        <v>44</v>
      </c>
    </row>
    <row r="92" spans="1:15" s="7" customFormat="1" ht="75" x14ac:dyDescent="0.25">
      <c r="A92" s="104">
        <f t="shared" si="5"/>
        <v>90</v>
      </c>
      <c r="B92" s="106" t="s">
        <v>348</v>
      </c>
      <c r="C92" s="106" t="s">
        <v>223</v>
      </c>
      <c r="D92" s="105" t="s">
        <v>134</v>
      </c>
      <c r="E92" s="97">
        <f>SUM(Таблица91314[[#This Row],[Средний балл аттестата]:[Балл первоочередной]])</f>
        <v>4.05</v>
      </c>
      <c r="F92" s="108">
        <v>4.05</v>
      </c>
      <c r="G92" s="105" t="s">
        <v>819</v>
      </c>
      <c r="H92" s="105"/>
      <c r="I92" s="105" t="s">
        <v>477</v>
      </c>
      <c r="J92" s="105" t="s">
        <v>52</v>
      </c>
      <c r="K92" s="105" t="s">
        <v>33</v>
      </c>
      <c r="L92" s="105"/>
      <c r="M92" s="105" t="s">
        <v>42</v>
      </c>
      <c r="N92" s="105"/>
      <c r="O92" s="105" t="s">
        <v>42</v>
      </c>
    </row>
    <row r="93" spans="1:15" s="239" customFormat="1" ht="75" x14ac:dyDescent="0.3">
      <c r="A93" s="104">
        <f t="shared" si="5"/>
        <v>91</v>
      </c>
      <c r="B93" s="95" t="s">
        <v>45</v>
      </c>
      <c r="C93" s="95" t="s">
        <v>222</v>
      </c>
      <c r="D93" s="94" t="s">
        <v>134</v>
      </c>
      <c r="E93" s="97">
        <f>SUM(Таблица91314[[#This Row],[Средний балл аттестата]:[Балл первоочередной]])</f>
        <v>4.05</v>
      </c>
      <c r="F93" s="97">
        <v>4.05</v>
      </c>
      <c r="G93" s="97" t="s">
        <v>819</v>
      </c>
      <c r="H93" s="150"/>
      <c r="I93" s="94" t="s">
        <v>681</v>
      </c>
      <c r="J93" s="94" t="s">
        <v>5</v>
      </c>
      <c r="K93" s="94" t="s">
        <v>52</v>
      </c>
      <c r="L93" s="94"/>
      <c r="M93" s="94" t="s">
        <v>42</v>
      </c>
      <c r="N93" s="94" t="s">
        <v>42</v>
      </c>
      <c r="O93" s="94" t="s">
        <v>42</v>
      </c>
    </row>
    <row r="94" spans="1:15" s="85" customFormat="1" ht="56.25" x14ac:dyDescent="0.25">
      <c r="A94" s="104">
        <f t="shared" si="5"/>
        <v>92</v>
      </c>
      <c r="B94" s="106" t="s">
        <v>75</v>
      </c>
      <c r="C94" s="106" t="s">
        <v>222</v>
      </c>
      <c r="D94" s="105" t="s">
        <v>134</v>
      </c>
      <c r="E94" s="97">
        <f>SUM(Таблица91314[[#This Row],[Средний балл аттестата]:[Балл первоочередной]])</f>
        <v>4.05</v>
      </c>
      <c r="F94" s="108">
        <v>4.05</v>
      </c>
      <c r="G94" s="108" t="s">
        <v>819</v>
      </c>
      <c r="H94" s="108"/>
      <c r="I94" s="105" t="s">
        <v>476</v>
      </c>
      <c r="J94" s="105" t="s">
        <v>7</v>
      </c>
      <c r="K94" s="105" t="s">
        <v>52</v>
      </c>
      <c r="L94" s="105" t="s">
        <v>110</v>
      </c>
      <c r="M94" s="105" t="s">
        <v>42</v>
      </c>
      <c r="N94" s="105" t="s">
        <v>42</v>
      </c>
      <c r="O94" s="105" t="s">
        <v>42</v>
      </c>
    </row>
    <row r="95" spans="1:15" s="7" customFormat="1" ht="56.25" x14ac:dyDescent="0.3">
      <c r="A95" s="104">
        <f t="shared" si="5"/>
        <v>93</v>
      </c>
      <c r="B95" s="113" t="s">
        <v>142</v>
      </c>
      <c r="C95" s="106" t="s">
        <v>224</v>
      </c>
      <c r="D95" s="113" t="s">
        <v>134</v>
      </c>
      <c r="E95" s="97">
        <f>SUM(Таблица91314[[#This Row],[Средний балл аттестата]:[Балл первоочередной]])</f>
        <v>4.05</v>
      </c>
      <c r="F95" s="113">
        <v>4.05</v>
      </c>
      <c r="G95" s="122" t="s">
        <v>819</v>
      </c>
      <c r="H95" s="123"/>
      <c r="I95" s="113" t="s">
        <v>476</v>
      </c>
      <c r="J95" s="105" t="s">
        <v>3</v>
      </c>
      <c r="K95" s="121" t="s">
        <v>52</v>
      </c>
      <c r="L95" s="120"/>
      <c r="M95" s="120" t="s">
        <v>42</v>
      </c>
      <c r="N95" s="113" t="s">
        <v>42</v>
      </c>
      <c r="O95" s="105" t="s">
        <v>42</v>
      </c>
    </row>
    <row r="96" spans="1:15" s="7" customFormat="1" ht="56.25" x14ac:dyDescent="0.25">
      <c r="A96" s="104">
        <f t="shared" si="5"/>
        <v>94</v>
      </c>
      <c r="B96" s="90" t="s">
        <v>649</v>
      </c>
      <c r="C96" s="90" t="s">
        <v>222</v>
      </c>
      <c r="D96" s="87" t="s">
        <v>134</v>
      </c>
      <c r="E96" s="97">
        <f>SUM(Таблица91314[[#This Row],[Средний балл аттестата]:[Балл первоочередной]])</f>
        <v>4</v>
      </c>
      <c r="F96" s="89">
        <v>4</v>
      </c>
      <c r="G96" s="87" t="s">
        <v>819</v>
      </c>
      <c r="H96" s="87"/>
      <c r="I96" s="87" t="s">
        <v>477</v>
      </c>
      <c r="J96" s="87" t="s">
        <v>7</v>
      </c>
      <c r="K96" s="87" t="s">
        <v>52</v>
      </c>
      <c r="L96" s="87"/>
      <c r="M96" s="87" t="s">
        <v>42</v>
      </c>
      <c r="N96" s="87" t="s">
        <v>42</v>
      </c>
      <c r="O96" s="109" t="s">
        <v>42</v>
      </c>
    </row>
    <row r="97" spans="1:17" s="7" customFormat="1" ht="56.25" x14ac:dyDescent="0.25">
      <c r="A97" s="104">
        <f t="shared" si="5"/>
        <v>95</v>
      </c>
      <c r="B97" s="90" t="s">
        <v>745</v>
      </c>
      <c r="C97" s="90" t="s">
        <v>222</v>
      </c>
      <c r="D97" s="87" t="s">
        <v>134</v>
      </c>
      <c r="E97" s="97">
        <f>SUM(Таблица91314[[#This Row],[Средний балл аттестата]:[Балл первоочередной]])</f>
        <v>4</v>
      </c>
      <c r="F97" s="89">
        <v>4</v>
      </c>
      <c r="G97" s="87" t="s">
        <v>819</v>
      </c>
      <c r="H97" s="87"/>
      <c r="I97" s="87" t="s">
        <v>477</v>
      </c>
      <c r="J97" s="87" t="s">
        <v>7</v>
      </c>
      <c r="K97" s="87" t="s">
        <v>52</v>
      </c>
      <c r="L97" s="87"/>
      <c r="M97" s="87" t="s">
        <v>42</v>
      </c>
      <c r="N97" s="87" t="s">
        <v>42</v>
      </c>
      <c r="O97" s="109" t="s">
        <v>44</v>
      </c>
    </row>
    <row r="98" spans="1:17" s="7" customFormat="1" ht="56.25" x14ac:dyDescent="0.25">
      <c r="A98" s="104">
        <f t="shared" si="5"/>
        <v>96</v>
      </c>
      <c r="B98" s="106" t="s">
        <v>868</v>
      </c>
      <c r="C98" s="106" t="s">
        <v>222</v>
      </c>
      <c r="D98" s="106" t="s">
        <v>134</v>
      </c>
      <c r="E98" s="97">
        <f>SUM(Таблица91314[[#This Row],[Средний балл аттестата]:[Балл первоочередной]])</f>
        <v>4</v>
      </c>
      <c r="F98" s="108">
        <v>4</v>
      </c>
      <c r="G98" s="108" t="s">
        <v>819</v>
      </c>
      <c r="H98" s="108"/>
      <c r="I98" s="105" t="s">
        <v>477</v>
      </c>
      <c r="J98" s="105" t="s">
        <v>183</v>
      </c>
      <c r="K98" s="105" t="s">
        <v>52</v>
      </c>
      <c r="L98" s="105"/>
      <c r="M98" s="105" t="s">
        <v>42</v>
      </c>
      <c r="N98" s="105" t="s">
        <v>42</v>
      </c>
      <c r="O98" s="105" t="s">
        <v>42</v>
      </c>
    </row>
    <row r="99" spans="1:17" s="7" customFormat="1" ht="75" x14ac:dyDescent="0.25">
      <c r="A99" s="104">
        <f t="shared" si="5"/>
        <v>97</v>
      </c>
      <c r="B99" s="104" t="s">
        <v>982</v>
      </c>
      <c r="C99" s="104" t="s">
        <v>222</v>
      </c>
      <c r="D99" s="109" t="s">
        <v>134</v>
      </c>
      <c r="E99" s="97">
        <f>SUM(Таблица91314[[#This Row],[Средний балл аттестата]:[Балл первоочередной]])</f>
        <v>4</v>
      </c>
      <c r="F99" s="155">
        <v>4</v>
      </c>
      <c r="G99" s="109" t="s">
        <v>819</v>
      </c>
      <c r="H99" s="109"/>
      <c r="I99" s="109" t="s">
        <v>477</v>
      </c>
      <c r="J99" s="109" t="s">
        <v>52</v>
      </c>
      <c r="K99" s="109" t="s">
        <v>7</v>
      </c>
      <c r="L99" s="109"/>
      <c r="M99" s="109" t="s">
        <v>42</v>
      </c>
      <c r="N99" s="109" t="s">
        <v>42</v>
      </c>
      <c r="O99" s="109" t="s">
        <v>42</v>
      </c>
    </row>
    <row r="100" spans="1:17" s="7" customFormat="1" ht="37.5" x14ac:dyDescent="0.25">
      <c r="A100" s="104">
        <f t="shared" si="5"/>
        <v>98</v>
      </c>
      <c r="B100" s="90" t="s">
        <v>93</v>
      </c>
      <c r="C100" s="90" t="s">
        <v>222</v>
      </c>
      <c r="D100" s="87" t="s">
        <v>136</v>
      </c>
      <c r="E100" s="97">
        <f>SUM(Таблица91314[[#This Row],[Средний балл аттестата]:[Балл первоочередной]])</f>
        <v>4</v>
      </c>
      <c r="F100" s="89">
        <v>4</v>
      </c>
      <c r="G100" s="87" t="s">
        <v>819</v>
      </c>
      <c r="H100" s="87"/>
      <c r="I100" s="87" t="s">
        <v>476</v>
      </c>
      <c r="J100" s="87" t="s">
        <v>52</v>
      </c>
      <c r="K100" s="87"/>
      <c r="L100" s="87"/>
      <c r="M100" s="87" t="s">
        <v>42</v>
      </c>
      <c r="N100" s="87" t="s">
        <v>42</v>
      </c>
      <c r="O100" s="109" t="s">
        <v>42</v>
      </c>
    </row>
    <row r="101" spans="1:17" s="7" customFormat="1" ht="75" x14ac:dyDescent="0.3">
      <c r="A101" s="104">
        <f t="shared" si="5"/>
        <v>99</v>
      </c>
      <c r="B101" s="105" t="s">
        <v>370</v>
      </c>
      <c r="C101" s="105" t="s">
        <v>222</v>
      </c>
      <c r="D101" s="113" t="s">
        <v>134</v>
      </c>
      <c r="E101" s="97">
        <f>SUM(Таблица91314[[#This Row],[Средний балл аттестата]:[Балл первоочередной]])</f>
        <v>4</v>
      </c>
      <c r="F101" s="122">
        <v>4</v>
      </c>
      <c r="G101" s="122" t="s">
        <v>819</v>
      </c>
      <c r="H101" s="123"/>
      <c r="I101" s="105" t="s">
        <v>476</v>
      </c>
      <c r="J101" s="105" t="s">
        <v>52</v>
      </c>
      <c r="K101" s="105" t="s">
        <v>7</v>
      </c>
      <c r="L101" s="120"/>
      <c r="M101" s="120" t="s">
        <v>42</v>
      </c>
      <c r="N101" s="105" t="s">
        <v>42</v>
      </c>
      <c r="O101" s="113" t="s">
        <v>42</v>
      </c>
    </row>
    <row r="102" spans="1:17" s="7" customFormat="1" ht="56.25" x14ac:dyDescent="0.25">
      <c r="A102" s="104">
        <f t="shared" si="5"/>
        <v>100</v>
      </c>
      <c r="B102" s="95" t="s">
        <v>281</v>
      </c>
      <c r="C102" s="95" t="s">
        <v>222</v>
      </c>
      <c r="D102" s="94" t="s">
        <v>134</v>
      </c>
      <c r="E102" s="97">
        <f>SUM(Таблица91314[[#This Row],[Средний балл аттестата]:[Балл первоочередной]])</f>
        <v>4</v>
      </c>
      <c r="F102" s="97">
        <v>4</v>
      </c>
      <c r="G102" s="94" t="s">
        <v>819</v>
      </c>
      <c r="H102" s="94"/>
      <c r="I102" s="94" t="s">
        <v>476</v>
      </c>
      <c r="J102" s="94" t="s">
        <v>7</v>
      </c>
      <c r="K102" s="94" t="s">
        <v>52</v>
      </c>
      <c r="L102" s="94"/>
      <c r="M102" s="94" t="s">
        <v>42</v>
      </c>
      <c r="N102" s="94" t="s">
        <v>42</v>
      </c>
      <c r="O102" s="94" t="s">
        <v>42</v>
      </c>
    </row>
    <row r="103" spans="1:17" s="7" customFormat="1" ht="75" x14ac:dyDescent="0.25">
      <c r="A103" s="95">
        <f t="shared" si="5"/>
        <v>101</v>
      </c>
      <c r="B103" s="106" t="s">
        <v>364</v>
      </c>
      <c r="C103" s="106" t="s">
        <v>222</v>
      </c>
      <c r="D103" s="105" t="s">
        <v>134</v>
      </c>
      <c r="E103" s="97">
        <f>SUM(Таблица91314[[#This Row],[Средний балл аттестата]:[Балл первоочередной]])</f>
        <v>4</v>
      </c>
      <c r="F103" s="108">
        <v>4</v>
      </c>
      <c r="G103" s="105" t="s">
        <v>819</v>
      </c>
      <c r="H103" s="105"/>
      <c r="I103" s="105" t="s">
        <v>476</v>
      </c>
      <c r="J103" s="105" t="s">
        <v>52</v>
      </c>
      <c r="K103" s="105" t="s">
        <v>7</v>
      </c>
      <c r="L103" s="105"/>
      <c r="M103" s="105" t="s">
        <v>42</v>
      </c>
      <c r="N103" s="105" t="s">
        <v>42</v>
      </c>
      <c r="O103" s="105" t="s">
        <v>44</v>
      </c>
    </row>
    <row r="104" spans="1:17" s="7" customFormat="1" ht="56.25" x14ac:dyDescent="0.25">
      <c r="A104" s="104">
        <f t="shared" si="5"/>
        <v>102</v>
      </c>
      <c r="B104" s="106" t="s">
        <v>386</v>
      </c>
      <c r="C104" s="106" t="s">
        <v>222</v>
      </c>
      <c r="D104" s="108" t="s">
        <v>134</v>
      </c>
      <c r="E104" s="97">
        <f>SUM(Таблица91314[[#This Row],[Средний балл аттестата]:[Балл первоочередной]])</f>
        <v>4</v>
      </c>
      <c r="F104" s="108">
        <v>4</v>
      </c>
      <c r="G104" s="105" t="s">
        <v>819</v>
      </c>
      <c r="H104" s="105"/>
      <c r="I104" s="105" t="s">
        <v>476</v>
      </c>
      <c r="J104" s="105" t="s">
        <v>7</v>
      </c>
      <c r="K104" s="105" t="s">
        <v>52</v>
      </c>
      <c r="L104" s="105"/>
      <c r="M104" s="105" t="s">
        <v>42</v>
      </c>
      <c r="N104" s="105" t="s">
        <v>42</v>
      </c>
      <c r="O104" s="105" t="s">
        <v>42</v>
      </c>
    </row>
    <row r="105" spans="1:17" s="7" customFormat="1" ht="66.75" customHeight="1" x14ac:dyDescent="0.25">
      <c r="A105" s="104">
        <f t="shared" si="5"/>
        <v>103</v>
      </c>
      <c r="B105" s="95" t="s">
        <v>585</v>
      </c>
      <c r="C105" s="95" t="s">
        <v>222</v>
      </c>
      <c r="D105" s="94" t="s">
        <v>134</v>
      </c>
      <c r="E105" s="89">
        <f>SUM(Таблица91314[[#This Row],[Средний балл аттестата]:[Балл первоочередной]])</f>
        <v>4</v>
      </c>
      <c r="F105" s="97">
        <v>4</v>
      </c>
      <c r="G105" s="94" t="s">
        <v>819</v>
      </c>
      <c r="H105" s="94"/>
      <c r="I105" s="94" t="s">
        <v>476</v>
      </c>
      <c r="J105" s="94" t="s">
        <v>7</v>
      </c>
      <c r="K105" s="94" t="s">
        <v>52</v>
      </c>
      <c r="L105" s="94"/>
      <c r="M105" s="94" t="s">
        <v>42</v>
      </c>
      <c r="N105" s="94" t="s">
        <v>42</v>
      </c>
      <c r="O105" s="94" t="s">
        <v>42</v>
      </c>
    </row>
    <row r="106" spans="1:17" s="7" customFormat="1" ht="56.25" x14ac:dyDescent="0.25">
      <c r="A106" s="104">
        <f t="shared" si="5"/>
        <v>104</v>
      </c>
      <c r="B106" s="90" t="s">
        <v>646</v>
      </c>
      <c r="C106" s="90" t="s">
        <v>222</v>
      </c>
      <c r="D106" s="87" t="s">
        <v>134</v>
      </c>
      <c r="E106" s="89">
        <f>SUM(Таблица91314[[#This Row],[Средний балл аттестата]:[Балл первоочередной]])</f>
        <v>4</v>
      </c>
      <c r="F106" s="89">
        <v>4</v>
      </c>
      <c r="G106" s="87" t="s">
        <v>819</v>
      </c>
      <c r="H106" s="87"/>
      <c r="I106" s="87" t="s">
        <v>476</v>
      </c>
      <c r="J106" s="87" t="s">
        <v>7</v>
      </c>
      <c r="K106" s="87" t="s">
        <v>52</v>
      </c>
      <c r="L106" s="87"/>
      <c r="M106" s="87" t="s">
        <v>42</v>
      </c>
      <c r="N106" s="87" t="s">
        <v>42</v>
      </c>
      <c r="O106" s="109" t="s">
        <v>42</v>
      </c>
    </row>
    <row r="107" spans="1:17" s="85" customFormat="1" ht="106.5" customHeight="1" x14ac:dyDescent="0.25">
      <c r="A107" s="104">
        <f t="shared" si="5"/>
        <v>105</v>
      </c>
      <c r="B107" s="90" t="s">
        <v>665</v>
      </c>
      <c r="C107" s="90" t="s">
        <v>224</v>
      </c>
      <c r="D107" s="87" t="s">
        <v>134</v>
      </c>
      <c r="E107" s="89">
        <f>SUM(Таблица91314[[#This Row],[Средний балл аттестата]:[Балл первоочередной]])</f>
        <v>4</v>
      </c>
      <c r="F107" s="89">
        <v>4</v>
      </c>
      <c r="G107" s="87" t="s">
        <v>819</v>
      </c>
      <c r="H107" s="87"/>
      <c r="I107" s="87" t="s">
        <v>476</v>
      </c>
      <c r="J107" s="87" t="s">
        <v>7</v>
      </c>
      <c r="K107" s="87" t="s">
        <v>52</v>
      </c>
      <c r="L107" s="87"/>
      <c r="M107" s="87" t="s">
        <v>42</v>
      </c>
      <c r="N107" s="87" t="s">
        <v>42</v>
      </c>
      <c r="O107" s="109" t="s">
        <v>44</v>
      </c>
    </row>
    <row r="108" spans="1:17" s="239" customFormat="1" ht="75" x14ac:dyDescent="0.25">
      <c r="A108" s="104">
        <f t="shared" si="5"/>
        <v>106</v>
      </c>
      <c r="B108" s="90" t="s">
        <v>769</v>
      </c>
      <c r="C108" s="90" t="s">
        <v>223</v>
      </c>
      <c r="D108" s="87" t="s">
        <v>134</v>
      </c>
      <c r="E108" s="89">
        <f>SUM(Таблица91314[[#This Row],[Средний балл аттестата]:[Балл первоочередной]])</f>
        <v>4</v>
      </c>
      <c r="F108" s="89">
        <v>4</v>
      </c>
      <c r="G108" s="87" t="s">
        <v>819</v>
      </c>
      <c r="H108" s="87"/>
      <c r="I108" s="87" t="s">
        <v>476</v>
      </c>
      <c r="J108" s="87" t="s">
        <v>52</v>
      </c>
      <c r="K108" s="87" t="s">
        <v>7</v>
      </c>
      <c r="L108" s="87"/>
      <c r="M108" s="87" t="s">
        <v>42</v>
      </c>
      <c r="N108" s="87" t="s">
        <v>42</v>
      </c>
      <c r="O108" s="109" t="s">
        <v>42</v>
      </c>
    </row>
    <row r="109" spans="1:17" s="7" customFormat="1" ht="68.25" customHeight="1" x14ac:dyDescent="0.25">
      <c r="A109" s="95">
        <f t="shared" si="5"/>
        <v>107</v>
      </c>
      <c r="B109" s="97" t="s">
        <v>38</v>
      </c>
      <c r="C109" s="95" t="s">
        <v>222</v>
      </c>
      <c r="D109" s="94" t="s">
        <v>134</v>
      </c>
      <c r="E109" s="97">
        <f>SUM(Таблица91314[[#This Row],[Средний балл аттестата]:[Балл первоочередной]])</f>
        <v>3.95</v>
      </c>
      <c r="F109" s="97">
        <v>3.95</v>
      </c>
      <c r="G109" s="97" t="s">
        <v>819</v>
      </c>
      <c r="H109" s="97"/>
      <c r="I109" s="94" t="s">
        <v>476</v>
      </c>
      <c r="J109" s="94" t="s">
        <v>183</v>
      </c>
      <c r="K109" s="94" t="s">
        <v>7</v>
      </c>
      <c r="L109" s="94" t="s">
        <v>52</v>
      </c>
      <c r="M109" s="94" t="s">
        <v>42</v>
      </c>
      <c r="N109" s="94" t="s">
        <v>42</v>
      </c>
      <c r="O109" s="94" t="s">
        <v>42</v>
      </c>
    </row>
    <row r="110" spans="1:17" s="7" customFormat="1" ht="75" x14ac:dyDescent="0.25">
      <c r="A110" s="104">
        <f t="shared" si="5"/>
        <v>108</v>
      </c>
      <c r="B110" s="106" t="s">
        <v>184</v>
      </c>
      <c r="C110" s="106" t="s">
        <v>224</v>
      </c>
      <c r="D110" s="397" t="s">
        <v>134</v>
      </c>
      <c r="E110" s="97">
        <f>SUM(Таблица91314[[#This Row],[Средний балл аттестата]:[Балл первоочередной]])</f>
        <v>3.94</v>
      </c>
      <c r="F110" s="397">
        <v>3.94</v>
      </c>
      <c r="G110" s="173" t="s">
        <v>819</v>
      </c>
      <c r="H110" s="173"/>
      <c r="I110" s="105" t="s">
        <v>477</v>
      </c>
      <c r="J110" s="105" t="s">
        <v>52</v>
      </c>
      <c r="K110" s="105" t="s">
        <v>7</v>
      </c>
      <c r="L110" s="105" t="s">
        <v>110</v>
      </c>
      <c r="M110" s="105" t="s">
        <v>42</v>
      </c>
      <c r="N110" s="105" t="s">
        <v>42</v>
      </c>
      <c r="O110" s="105" t="s">
        <v>44</v>
      </c>
    </row>
    <row r="111" spans="1:17" s="7" customFormat="1" ht="56.25" x14ac:dyDescent="0.25">
      <c r="A111" s="104">
        <f t="shared" si="5"/>
        <v>109</v>
      </c>
      <c r="B111" s="90" t="s">
        <v>593</v>
      </c>
      <c r="C111" s="90" t="s">
        <v>222</v>
      </c>
      <c r="D111" s="87" t="s">
        <v>134</v>
      </c>
      <c r="E111" s="89">
        <f>SUM(Таблица91314[[#This Row],[Средний балл аттестата]:[Балл первоочередной]])</f>
        <v>3.94</v>
      </c>
      <c r="F111" s="87">
        <v>3.94</v>
      </c>
      <c r="G111" s="89" t="s">
        <v>819</v>
      </c>
      <c r="H111" s="89"/>
      <c r="I111" s="87" t="s">
        <v>477</v>
      </c>
      <c r="J111" s="87" t="s">
        <v>183</v>
      </c>
      <c r="K111" s="87" t="s">
        <v>52</v>
      </c>
      <c r="L111" s="87"/>
      <c r="M111" s="87" t="s">
        <v>42</v>
      </c>
      <c r="N111" s="87" t="s">
        <v>42</v>
      </c>
      <c r="O111" s="109" t="s">
        <v>42</v>
      </c>
      <c r="P111" s="84"/>
      <c r="Q111" s="84"/>
    </row>
    <row r="112" spans="1:17" s="7" customFormat="1" ht="56.25" x14ac:dyDescent="0.25">
      <c r="A112" s="104">
        <f t="shared" si="5"/>
        <v>110</v>
      </c>
      <c r="B112" s="141" t="s">
        <v>676</v>
      </c>
      <c r="C112" s="141" t="s">
        <v>222</v>
      </c>
      <c r="D112" s="130" t="s">
        <v>134</v>
      </c>
      <c r="E112" s="89">
        <f>SUM(Таблица91314[[#This Row],[Средний балл аттестата]:[Балл первоочередной]])</f>
        <v>3.94</v>
      </c>
      <c r="F112" s="136">
        <v>3.94</v>
      </c>
      <c r="G112" s="130" t="s">
        <v>819</v>
      </c>
      <c r="H112" s="130"/>
      <c r="I112" s="130" t="s">
        <v>476</v>
      </c>
      <c r="J112" s="130" t="s">
        <v>7</v>
      </c>
      <c r="K112" s="130" t="s">
        <v>17</v>
      </c>
      <c r="L112" s="130" t="s">
        <v>52</v>
      </c>
      <c r="M112" s="130" t="s">
        <v>42</v>
      </c>
      <c r="N112" s="130" t="s">
        <v>202</v>
      </c>
      <c r="O112" s="142" t="s">
        <v>42</v>
      </c>
    </row>
    <row r="113" spans="1:15" s="7" customFormat="1" ht="75" x14ac:dyDescent="0.25">
      <c r="A113" s="104">
        <f t="shared" si="5"/>
        <v>111</v>
      </c>
      <c r="B113" s="95" t="s">
        <v>200</v>
      </c>
      <c r="C113" s="95" t="s">
        <v>224</v>
      </c>
      <c r="D113" s="94" t="s">
        <v>134</v>
      </c>
      <c r="E113" s="97">
        <f>SUM(Таблица91314[[#This Row],[Средний балл аттестата]:[Балл первоочередной]])</f>
        <v>3.94</v>
      </c>
      <c r="F113" s="97">
        <v>3.94</v>
      </c>
      <c r="G113" s="94" t="s">
        <v>819</v>
      </c>
      <c r="H113" s="94"/>
      <c r="I113" s="94" t="s">
        <v>476</v>
      </c>
      <c r="J113" s="94" t="s">
        <v>52</v>
      </c>
      <c r="K113" s="94" t="s">
        <v>7</v>
      </c>
      <c r="L113" s="94" t="s">
        <v>110</v>
      </c>
      <c r="M113" s="94" t="s">
        <v>42</v>
      </c>
      <c r="N113" s="87" t="s">
        <v>168</v>
      </c>
      <c r="O113" s="94" t="s">
        <v>42</v>
      </c>
    </row>
    <row r="114" spans="1:15" s="239" customFormat="1" ht="75" x14ac:dyDescent="0.25">
      <c r="A114" s="104">
        <f t="shared" si="5"/>
        <v>112</v>
      </c>
      <c r="B114" s="90" t="s">
        <v>234</v>
      </c>
      <c r="C114" s="90" t="s">
        <v>222</v>
      </c>
      <c r="D114" s="87" t="s">
        <v>134</v>
      </c>
      <c r="E114" s="97">
        <f>SUM(Таблица91314[[#This Row],[Средний балл аттестата]:[Балл первоочередной]])</f>
        <v>3.94</v>
      </c>
      <c r="F114" s="89">
        <v>3.94</v>
      </c>
      <c r="G114" s="87" t="s">
        <v>819</v>
      </c>
      <c r="H114" s="87"/>
      <c r="I114" s="87" t="s">
        <v>476</v>
      </c>
      <c r="J114" s="87" t="s">
        <v>52</v>
      </c>
      <c r="K114" s="87" t="s">
        <v>7</v>
      </c>
      <c r="L114" s="87"/>
      <c r="M114" s="105" t="s">
        <v>42</v>
      </c>
      <c r="N114" s="87" t="s">
        <v>42</v>
      </c>
      <c r="O114" s="87" t="s">
        <v>42</v>
      </c>
    </row>
    <row r="115" spans="1:15" s="7" customFormat="1" ht="37.5" x14ac:dyDescent="0.25">
      <c r="A115" s="104">
        <f t="shared" si="5"/>
        <v>113</v>
      </c>
      <c r="B115" s="106" t="s">
        <v>677</v>
      </c>
      <c r="C115" s="106" t="s">
        <v>224</v>
      </c>
      <c r="D115" s="105" t="s">
        <v>134</v>
      </c>
      <c r="E115" s="97">
        <f>SUM(Таблица91314[[#This Row],[Средний балл аттестата]:[Балл первоочередной]])</f>
        <v>3.94</v>
      </c>
      <c r="F115" s="108">
        <v>3.94</v>
      </c>
      <c r="G115" s="105" t="s">
        <v>819</v>
      </c>
      <c r="H115" s="105"/>
      <c r="I115" s="105" t="s">
        <v>476</v>
      </c>
      <c r="J115" s="105" t="s">
        <v>52</v>
      </c>
      <c r="K115" s="105"/>
      <c r="L115" s="105"/>
      <c r="M115" s="105" t="s">
        <v>42</v>
      </c>
      <c r="N115" s="105" t="s">
        <v>42</v>
      </c>
      <c r="O115" s="105" t="s">
        <v>42</v>
      </c>
    </row>
    <row r="116" spans="1:15" s="7" customFormat="1" ht="56.25" x14ac:dyDescent="0.25">
      <c r="A116" s="104">
        <f t="shared" ref="A116:A137" si="6">ROW()-2</f>
        <v>114</v>
      </c>
      <c r="B116" s="106" t="s">
        <v>513</v>
      </c>
      <c r="C116" s="106" t="s">
        <v>223</v>
      </c>
      <c r="D116" s="105" t="s">
        <v>134</v>
      </c>
      <c r="E116" s="97">
        <f>SUM(Таблица91314[[#This Row],[Средний балл аттестата]:[Балл первоочередной]])</f>
        <v>3.94</v>
      </c>
      <c r="F116" s="108">
        <v>3.94</v>
      </c>
      <c r="G116" s="105" t="s">
        <v>819</v>
      </c>
      <c r="H116" s="105"/>
      <c r="I116" s="105" t="s">
        <v>476</v>
      </c>
      <c r="J116" s="105" t="s">
        <v>7</v>
      </c>
      <c r="K116" s="105" t="s">
        <v>52</v>
      </c>
      <c r="L116" s="105"/>
      <c r="M116" s="105" t="s">
        <v>42</v>
      </c>
      <c r="N116" s="105" t="s">
        <v>42</v>
      </c>
      <c r="O116" s="105" t="s">
        <v>42</v>
      </c>
    </row>
    <row r="117" spans="1:15" s="7" customFormat="1" ht="75" x14ac:dyDescent="0.25">
      <c r="A117" s="104">
        <f t="shared" si="6"/>
        <v>115</v>
      </c>
      <c r="B117" s="106" t="s">
        <v>1058</v>
      </c>
      <c r="C117" s="106" t="s">
        <v>222</v>
      </c>
      <c r="D117" s="105" t="s">
        <v>134</v>
      </c>
      <c r="E117" s="211">
        <f>SUM(Таблица91314[[#This Row],[Средний балл аттестата]:[Балл первоочередной]])</f>
        <v>3.94</v>
      </c>
      <c r="F117" s="197">
        <v>3.94</v>
      </c>
      <c r="G117" s="196" t="s">
        <v>819</v>
      </c>
      <c r="H117" s="196"/>
      <c r="I117" s="105" t="s">
        <v>476</v>
      </c>
      <c r="J117" s="105" t="s">
        <v>52</v>
      </c>
      <c r="K117" s="105" t="s">
        <v>7</v>
      </c>
      <c r="L117" s="105" t="s">
        <v>110</v>
      </c>
      <c r="M117" s="105" t="s">
        <v>42</v>
      </c>
      <c r="N117" s="105" t="s">
        <v>202</v>
      </c>
      <c r="O117" s="105" t="s">
        <v>42</v>
      </c>
    </row>
    <row r="118" spans="1:15" s="7" customFormat="1" ht="37.5" x14ac:dyDescent="0.25">
      <c r="A118" s="104">
        <f t="shared" si="6"/>
        <v>116</v>
      </c>
      <c r="B118" s="106" t="s">
        <v>1007</v>
      </c>
      <c r="C118" s="106" t="s">
        <v>224</v>
      </c>
      <c r="D118" s="105" t="s">
        <v>134</v>
      </c>
      <c r="E118" s="217">
        <f>SUM(Таблица91314[[#This Row],[Средний балл аттестата]:[Балл первоочередной]])</f>
        <v>3.9</v>
      </c>
      <c r="F118" s="170">
        <v>3.9</v>
      </c>
      <c r="G118" s="105" t="s">
        <v>819</v>
      </c>
      <c r="H118" s="169"/>
      <c r="I118" s="105" t="s">
        <v>477</v>
      </c>
      <c r="J118" s="105" t="s">
        <v>52</v>
      </c>
      <c r="K118" s="169"/>
      <c r="L118" s="169"/>
      <c r="M118" s="105" t="s">
        <v>42</v>
      </c>
      <c r="N118" s="105" t="s">
        <v>42</v>
      </c>
      <c r="O118" s="105" t="s">
        <v>42</v>
      </c>
    </row>
    <row r="119" spans="1:15" s="7" customFormat="1" ht="75" x14ac:dyDescent="0.25">
      <c r="A119" s="104">
        <f t="shared" si="6"/>
        <v>117</v>
      </c>
      <c r="B119" s="90" t="s">
        <v>1052</v>
      </c>
      <c r="C119" s="90" t="s">
        <v>222</v>
      </c>
      <c r="D119" s="87" t="s">
        <v>134</v>
      </c>
      <c r="E119" s="211">
        <f>SUM(Таблица91314[[#This Row],[Средний балл аттестата]:[Балл первоочередной]])</f>
        <v>3.89</v>
      </c>
      <c r="F119" s="207">
        <v>3.89</v>
      </c>
      <c r="G119" s="208" t="s">
        <v>819</v>
      </c>
      <c r="H119" s="208"/>
      <c r="I119" s="87" t="s">
        <v>477</v>
      </c>
      <c r="J119" s="87" t="s">
        <v>52</v>
      </c>
      <c r="K119" s="87" t="s">
        <v>7</v>
      </c>
      <c r="L119" s="87" t="s">
        <v>110</v>
      </c>
      <c r="M119" s="87" t="s">
        <v>42</v>
      </c>
      <c r="N119" s="87" t="s">
        <v>42</v>
      </c>
      <c r="O119" s="109" t="s">
        <v>42</v>
      </c>
    </row>
    <row r="120" spans="1:15" s="239" customFormat="1" ht="56.25" x14ac:dyDescent="0.25">
      <c r="A120" s="104">
        <f t="shared" si="6"/>
        <v>118</v>
      </c>
      <c r="B120" s="106" t="s">
        <v>903</v>
      </c>
      <c r="C120" s="106" t="s">
        <v>222</v>
      </c>
      <c r="D120" s="108" t="s">
        <v>134</v>
      </c>
      <c r="E120" s="97">
        <f>SUM(Таблица91314[[#This Row],[Средний балл аттестата]:[Балл первоочередной]])</f>
        <v>3.89</v>
      </c>
      <c r="F120" s="108">
        <v>3.89</v>
      </c>
      <c r="G120" s="108" t="s">
        <v>819</v>
      </c>
      <c r="H120" s="108"/>
      <c r="I120" s="105" t="s">
        <v>476</v>
      </c>
      <c r="J120" s="87" t="s">
        <v>7</v>
      </c>
      <c r="K120" s="87" t="s">
        <v>52</v>
      </c>
      <c r="L120" s="87"/>
      <c r="M120" s="105" t="s">
        <v>42</v>
      </c>
      <c r="N120" s="105" t="s">
        <v>202</v>
      </c>
      <c r="O120" s="105" t="s">
        <v>42</v>
      </c>
    </row>
    <row r="121" spans="1:15" s="7" customFormat="1" ht="56.25" x14ac:dyDescent="0.25">
      <c r="A121" s="95">
        <f t="shared" si="6"/>
        <v>119</v>
      </c>
      <c r="B121" s="106" t="s">
        <v>625</v>
      </c>
      <c r="C121" s="106" t="s">
        <v>222</v>
      </c>
      <c r="D121" s="105" t="s">
        <v>134</v>
      </c>
      <c r="E121" s="97">
        <f>SUM(Таблица91314[[#This Row],[Средний балл аттестата]:[Балл первоочередной]])</f>
        <v>3.89</v>
      </c>
      <c r="F121" s="108">
        <v>3.89</v>
      </c>
      <c r="G121" s="105" t="s">
        <v>819</v>
      </c>
      <c r="H121" s="105"/>
      <c r="I121" s="105" t="s">
        <v>476</v>
      </c>
      <c r="J121" s="105" t="s">
        <v>7</v>
      </c>
      <c r="K121" s="105" t="s">
        <v>110</v>
      </c>
      <c r="L121" s="105" t="s">
        <v>52</v>
      </c>
      <c r="M121" s="105" t="s">
        <v>42</v>
      </c>
      <c r="N121" s="105" t="s">
        <v>42</v>
      </c>
      <c r="O121" s="105" t="s">
        <v>42</v>
      </c>
    </row>
    <row r="122" spans="1:15" s="7" customFormat="1" ht="75" x14ac:dyDescent="0.25">
      <c r="A122" s="104">
        <f t="shared" si="6"/>
        <v>120</v>
      </c>
      <c r="B122" s="105" t="s">
        <v>190</v>
      </c>
      <c r="C122" s="106" t="s">
        <v>224</v>
      </c>
      <c r="D122" s="105" t="s">
        <v>134</v>
      </c>
      <c r="E122" s="97">
        <f>SUM(Таблица91314[[#This Row],[Средний балл аттестата]:[Балл первоочередной]])</f>
        <v>3.88</v>
      </c>
      <c r="F122" s="108">
        <v>3.88</v>
      </c>
      <c r="G122" s="108" t="s">
        <v>819</v>
      </c>
      <c r="H122" s="108"/>
      <c r="I122" s="105" t="s">
        <v>477</v>
      </c>
      <c r="J122" s="105" t="s">
        <v>52</v>
      </c>
      <c r="K122" s="105" t="s">
        <v>7</v>
      </c>
      <c r="L122" s="105"/>
      <c r="M122" s="105" t="s">
        <v>42</v>
      </c>
      <c r="N122" s="105" t="s">
        <v>42</v>
      </c>
      <c r="O122" s="105" t="s">
        <v>42</v>
      </c>
    </row>
    <row r="123" spans="1:15" s="7" customFormat="1" ht="75" x14ac:dyDescent="0.25">
      <c r="A123" s="104">
        <f t="shared" si="6"/>
        <v>121</v>
      </c>
      <c r="B123" s="106" t="s">
        <v>826</v>
      </c>
      <c r="C123" s="106" t="s">
        <v>222</v>
      </c>
      <c r="D123" s="105" t="s">
        <v>134</v>
      </c>
      <c r="E123" s="97">
        <f>SUM(Таблица91314[[#This Row],[Средний балл аттестата]:[Балл первоочередной]])</f>
        <v>3.88</v>
      </c>
      <c r="F123" s="108">
        <v>3.88</v>
      </c>
      <c r="G123" s="105" t="s">
        <v>819</v>
      </c>
      <c r="H123" s="105"/>
      <c r="I123" s="105" t="s">
        <v>477</v>
      </c>
      <c r="J123" s="105" t="s">
        <v>52</v>
      </c>
      <c r="K123" s="105" t="s">
        <v>7</v>
      </c>
      <c r="L123" s="105"/>
      <c r="M123" s="105" t="s">
        <v>42</v>
      </c>
      <c r="N123" s="105" t="s">
        <v>42</v>
      </c>
      <c r="O123" s="105" t="s">
        <v>44</v>
      </c>
    </row>
    <row r="124" spans="1:15" s="7" customFormat="1" ht="75" x14ac:dyDescent="0.25">
      <c r="A124" s="95">
        <f t="shared" si="6"/>
        <v>122</v>
      </c>
      <c r="B124" s="95" t="s">
        <v>61</v>
      </c>
      <c r="C124" s="95" t="s">
        <v>222</v>
      </c>
      <c r="D124" s="94" t="s">
        <v>134</v>
      </c>
      <c r="E124" s="97">
        <f>SUM(Таблица91314[[#This Row],[Средний балл аттестата]:[Балл первоочередной]])</f>
        <v>3.85</v>
      </c>
      <c r="F124" s="97">
        <v>3.85</v>
      </c>
      <c r="G124" s="94" t="s">
        <v>819</v>
      </c>
      <c r="H124" s="94"/>
      <c r="I124" s="94" t="s">
        <v>476</v>
      </c>
      <c r="J124" s="94" t="s">
        <v>52</v>
      </c>
      <c r="K124" s="94" t="s">
        <v>7</v>
      </c>
      <c r="L124" s="94"/>
      <c r="M124" s="94" t="s">
        <v>42</v>
      </c>
      <c r="N124" s="94" t="s">
        <v>42</v>
      </c>
      <c r="O124" s="94" t="s">
        <v>42</v>
      </c>
    </row>
    <row r="125" spans="1:15" s="7" customFormat="1" ht="75" x14ac:dyDescent="0.25">
      <c r="A125" s="95">
        <f t="shared" si="6"/>
        <v>123</v>
      </c>
      <c r="B125" s="106" t="s">
        <v>978</v>
      </c>
      <c r="C125" s="106" t="s">
        <v>223</v>
      </c>
      <c r="D125" s="105" t="s">
        <v>134</v>
      </c>
      <c r="E125" s="97">
        <f>SUM(Таблица91314[[#This Row],[Средний балл аттестата]:[Балл первоочередной]])</f>
        <v>3.85</v>
      </c>
      <c r="F125" s="108">
        <v>3.85</v>
      </c>
      <c r="G125" s="105" t="s">
        <v>819</v>
      </c>
      <c r="H125" s="105"/>
      <c r="I125" s="105" t="s">
        <v>476</v>
      </c>
      <c r="J125" s="105" t="s">
        <v>52</v>
      </c>
      <c r="K125" s="105" t="s">
        <v>7</v>
      </c>
      <c r="L125" s="105" t="s">
        <v>1092</v>
      </c>
      <c r="M125" s="105" t="s">
        <v>42</v>
      </c>
      <c r="N125" s="105"/>
      <c r="O125" s="105" t="s">
        <v>42</v>
      </c>
    </row>
    <row r="126" spans="1:15" s="7" customFormat="1" ht="75" x14ac:dyDescent="0.25">
      <c r="A126" s="104">
        <f t="shared" si="6"/>
        <v>124</v>
      </c>
      <c r="B126" s="106" t="s">
        <v>467</v>
      </c>
      <c r="C126" s="106" t="s">
        <v>224</v>
      </c>
      <c r="D126" s="105" t="s">
        <v>134</v>
      </c>
      <c r="E126" s="97">
        <f>SUM(Таблица91314[[#This Row],[Средний балл аттестата]:[Балл первоочередной]])</f>
        <v>3.84</v>
      </c>
      <c r="F126" s="108">
        <v>3.84</v>
      </c>
      <c r="G126" s="105" t="s">
        <v>819</v>
      </c>
      <c r="H126" s="105"/>
      <c r="I126" s="105" t="s">
        <v>477</v>
      </c>
      <c r="J126" s="105" t="s">
        <v>52</v>
      </c>
      <c r="K126" s="105" t="s">
        <v>7</v>
      </c>
      <c r="L126" s="105" t="s">
        <v>110</v>
      </c>
      <c r="M126" s="105" t="s">
        <v>42</v>
      </c>
      <c r="N126" s="105" t="s">
        <v>42</v>
      </c>
      <c r="O126" s="105" t="s">
        <v>42</v>
      </c>
    </row>
    <row r="127" spans="1:15" s="7" customFormat="1" ht="75" x14ac:dyDescent="0.25">
      <c r="A127" s="104">
        <f t="shared" si="6"/>
        <v>125</v>
      </c>
      <c r="B127" s="90" t="s">
        <v>860</v>
      </c>
      <c r="C127" s="90" t="s">
        <v>222</v>
      </c>
      <c r="D127" s="87" t="s">
        <v>134</v>
      </c>
      <c r="E127" s="97">
        <f>SUM(Таблица91314[[#This Row],[Средний балл аттестата]:[Балл первоочередной]])</f>
        <v>3.83</v>
      </c>
      <c r="F127" s="89">
        <v>3.83</v>
      </c>
      <c r="G127" s="87" t="s">
        <v>819</v>
      </c>
      <c r="H127" s="87"/>
      <c r="I127" s="87" t="s">
        <v>477</v>
      </c>
      <c r="J127" s="87" t="s">
        <v>52</v>
      </c>
      <c r="K127" s="87" t="s">
        <v>7</v>
      </c>
      <c r="L127" s="87"/>
      <c r="M127" s="87" t="s">
        <v>42</v>
      </c>
      <c r="N127" s="87" t="s">
        <v>42</v>
      </c>
      <c r="O127" s="109" t="s">
        <v>42</v>
      </c>
    </row>
    <row r="128" spans="1:15" s="7" customFormat="1" ht="56.25" x14ac:dyDescent="0.25">
      <c r="A128" s="95">
        <f t="shared" si="6"/>
        <v>126</v>
      </c>
      <c r="B128" s="106" t="s">
        <v>309</v>
      </c>
      <c r="C128" s="106" t="s">
        <v>223</v>
      </c>
      <c r="D128" s="87" t="s">
        <v>134</v>
      </c>
      <c r="E128" s="97">
        <f>SUM(Таблица91314[[#This Row],[Средний балл аттестата]:[Балл первоочередной]])</f>
        <v>3.83</v>
      </c>
      <c r="F128" s="97">
        <v>3.83</v>
      </c>
      <c r="G128" s="105" t="s">
        <v>819</v>
      </c>
      <c r="H128" s="105"/>
      <c r="I128" s="87" t="s">
        <v>476</v>
      </c>
      <c r="J128" s="87" t="s">
        <v>7</v>
      </c>
      <c r="K128" s="87" t="s">
        <v>52</v>
      </c>
      <c r="L128" s="87"/>
      <c r="M128" s="87" t="s">
        <v>42</v>
      </c>
      <c r="N128" s="87" t="s">
        <v>42</v>
      </c>
      <c r="O128" s="109" t="s">
        <v>44</v>
      </c>
    </row>
    <row r="129" spans="1:17" s="7" customFormat="1" ht="62.25" customHeight="1" x14ac:dyDescent="0.25">
      <c r="A129" s="111">
        <f t="shared" si="6"/>
        <v>127</v>
      </c>
      <c r="B129" s="90" t="s">
        <v>866</v>
      </c>
      <c r="C129" s="90" t="s">
        <v>222</v>
      </c>
      <c r="D129" s="87" t="s">
        <v>134</v>
      </c>
      <c r="E129" s="89">
        <f>SUM(Таблица91314[[#This Row],[Средний балл аттестата]:[Балл первоочередной]])</f>
        <v>3.83</v>
      </c>
      <c r="F129" s="89">
        <v>3.83</v>
      </c>
      <c r="G129" s="87" t="s">
        <v>819</v>
      </c>
      <c r="H129" s="87"/>
      <c r="I129" s="87" t="s">
        <v>476</v>
      </c>
      <c r="J129" s="87" t="s">
        <v>52</v>
      </c>
      <c r="K129" s="87" t="s">
        <v>110</v>
      </c>
      <c r="L129" s="87"/>
      <c r="M129" s="87" t="s">
        <v>42</v>
      </c>
      <c r="N129" s="87" t="s">
        <v>42</v>
      </c>
      <c r="O129" s="109" t="s">
        <v>42</v>
      </c>
    </row>
    <row r="130" spans="1:17" s="239" customFormat="1" ht="37.5" x14ac:dyDescent="0.25">
      <c r="A130" s="104">
        <f t="shared" si="6"/>
        <v>128</v>
      </c>
      <c r="B130" s="95" t="s">
        <v>907</v>
      </c>
      <c r="C130" s="95" t="s">
        <v>222</v>
      </c>
      <c r="D130" s="94" t="s">
        <v>134</v>
      </c>
      <c r="E130" s="97">
        <f>SUM(Таблица91314[[#This Row],[Средний балл аттестата]:[Балл первоочередной]])</f>
        <v>3.83</v>
      </c>
      <c r="F130" s="97">
        <v>3.83</v>
      </c>
      <c r="G130" s="94" t="s">
        <v>819</v>
      </c>
      <c r="H130" s="94"/>
      <c r="I130" s="94" t="s">
        <v>476</v>
      </c>
      <c r="J130" s="94" t="s">
        <v>52</v>
      </c>
      <c r="K130" s="94" t="s">
        <v>110</v>
      </c>
      <c r="L130" s="94" t="s">
        <v>1091</v>
      </c>
      <c r="M130" s="94" t="s">
        <v>42</v>
      </c>
      <c r="N130" s="94" t="s">
        <v>42</v>
      </c>
      <c r="O130" s="94" t="s">
        <v>42</v>
      </c>
    </row>
    <row r="131" spans="1:17" s="7" customFormat="1" ht="75" x14ac:dyDescent="0.25">
      <c r="A131" s="95">
        <f t="shared" si="6"/>
        <v>129</v>
      </c>
      <c r="B131" s="95" t="s">
        <v>802</v>
      </c>
      <c r="C131" s="95" t="s">
        <v>222</v>
      </c>
      <c r="D131" s="94" t="s">
        <v>134</v>
      </c>
      <c r="E131" s="97">
        <f>SUM(Таблица91314[[#This Row],[Средний балл аттестата]:[Балл первоочередной]])</f>
        <v>3.81</v>
      </c>
      <c r="F131" s="97">
        <v>3.81</v>
      </c>
      <c r="G131" s="94" t="s">
        <v>819</v>
      </c>
      <c r="H131" s="94"/>
      <c r="I131" s="94" t="s">
        <v>477</v>
      </c>
      <c r="J131" s="94" t="s">
        <v>52</v>
      </c>
      <c r="K131" s="94" t="s">
        <v>7</v>
      </c>
      <c r="L131" s="94"/>
      <c r="M131" s="94" t="s">
        <v>42</v>
      </c>
      <c r="N131" s="94" t="s">
        <v>42</v>
      </c>
      <c r="O131" s="94" t="s">
        <v>42</v>
      </c>
    </row>
    <row r="132" spans="1:17" s="7" customFormat="1" ht="37.5" x14ac:dyDescent="0.25">
      <c r="A132" s="95">
        <f t="shared" si="6"/>
        <v>130</v>
      </c>
      <c r="B132" s="95" t="s">
        <v>558</v>
      </c>
      <c r="C132" s="95" t="s">
        <v>223</v>
      </c>
      <c r="D132" s="94" t="s">
        <v>134</v>
      </c>
      <c r="E132" s="97">
        <f>SUM(Таблица91314[[#This Row],[Средний балл аттестата]:[Балл первоочередной]])</f>
        <v>3.81</v>
      </c>
      <c r="F132" s="97">
        <v>3.81</v>
      </c>
      <c r="G132" s="94" t="s">
        <v>819</v>
      </c>
      <c r="H132" s="94"/>
      <c r="I132" s="94" t="s">
        <v>477</v>
      </c>
      <c r="J132" s="94" t="s">
        <v>52</v>
      </c>
      <c r="K132" s="94"/>
      <c r="L132" s="94"/>
      <c r="M132" s="94" t="s">
        <v>42</v>
      </c>
      <c r="N132" s="94" t="s">
        <v>168</v>
      </c>
      <c r="O132" s="94" t="s">
        <v>44</v>
      </c>
    </row>
    <row r="133" spans="1:17" s="7" customFormat="1" ht="75" x14ac:dyDescent="0.25">
      <c r="A133" s="95">
        <f t="shared" si="6"/>
        <v>131</v>
      </c>
      <c r="B133" s="95" t="s">
        <v>843</v>
      </c>
      <c r="C133" s="95" t="s">
        <v>222</v>
      </c>
      <c r="D133" s="94" t="s">
        <v>134</v>
      </c>
      <c r="E133" s="97">
        <f>SUM(Таблица91314[[#This Row],[Средний балл аттестата]:[Балл первоочередной]])</f>
        <v>3.79</v>
      </c>
      <c r="F133" s="97">
        <v>3.79</v>
      </c>
      <c r="G133" s="94" t="s">
        <v>819</v>
      </c>
      <c r="H133" s="94"/>
      <c r="I133" s="94" t="s">
        <v>477</v>
      </c>
      <c r="J133" s="94" t="s">
        <v>110</v>
      </c>
      <c r="K133" s="94" t="s">
        <v>7</v>
      </c>
      <c r="L133" s="94" t="s">
        <v>52</v>
      </c>
      <c r="M133" s="94" t="s">
        <v>42</v>
      </c>
      <c r="N133" s="94" t="s">
        <v>42</v>
      </c>
      <c r="O133" s="94" t="s">
        <v>42</v>
      </c>
    </row>
    <row r="134" spans="1:17" s="7" customFormat="1" ht="75" x14ac:dyDescent="0.25">
      <c r="A134" s="95">
        <f t="shared" si="6"/>
        <v>132</v>
      </c>
      <c r="B134" s="195" t="s">
        <v>1105</v>
      </c>
      <c r="C134" s="195" t="s">
        <v>224</v>
      </c>
      <c r="D134" s="196" t="s">
        <v>134</v>
      </c>
      <c r="E134" s="211">
        <f>SUM(Таблица91314[[#This Row],[Средний балл аттестата]:[Балл первоочередной]])</f>
        <v>3.78</v>
      </c>
      <c r="F134" s="197">
        <v>3.78</v>
      </c>
      <c r="G134" s="196" t="s">
        <v>819</v>
      </c>
      <c r="H134" s="196"/>
      <c r="I134" s="194" t="s">
        <v>476</v>
      </c>
      <c r="J134" s="196" t="s">
        <v>52</v>
      </c>
      <c r="K134" s="196" t="s">
        <v>7</v>
      </c>
      <c r="L134" s="196"/>
      <c r="M134" s="196" t="s">
        <v>42</v>
      </c>
      <c r="N134" s="196" t="s">
        <v>42</v>
      </c>
      <c r="O134" s="196" t="s">
        <v>44</v>
      </c>
    </row>
    <row r="135" spans="1:17" s="7" customFormat="1" ht="93.75" x14ac:dyDescent="0.25">
      <c r="A135" s="104">
        <f t="shared" si="6"/>
        <v>133</v>
      </c>
      <c r="B135" s="106" t="s">
        <v>469</v>
      </c>
      <c r="C135" s="106" t="s">
        <v>222</v>
      </c>
      <c r="D135" s="105" t="s">
        <v>134</v>
      </c>
      <c r="E135" s="97">
        <f>SUM(Таблица91314[[#This Row],[Средний балл аттестата]:[Балл первоочередной]])</f>
        <v>3.76</v>
      </c>
      <c r="F135" s="108">
        <v>3.76</v>
      </c>
      <c r="G135" s="105" t="s">
        <v>819</v>
      </c>
      <c r="H135" s="105"/>
      <c r="I135" s="105" t="s">
        <v>476</v>
      </c>
      <c r="J135" s="105" t="s">
        <v>6</v>
      </c>
      <c r="K135" s="105" t="s">
        <v>155</v>
      </c>
      <c r="L135" s="105" t="s">
        <v>52</v>
      </c>
      <c r="M135" s="105" t="s">
        <v>42</v>
      </c>
      <c r="N135" s="105" t="s">
        <v>42</v>
      </c>
      <c r="O135" s="105" t="s">
        <v>42</v>
      </c>
    </row>
    <row r="136" spans="1:17" s="7" customFormat="1" ht="56.25" x14ac:dyDescent="0.25">
      <c r="A136" s="95">
        <f t="shared" si="6"/>
        <v>134</v>
      </c>
      <c r="B136" s="95" t="s">
        <v>821</v>
      </c>
      <c r="C136" s="95" t="s">
        <v>222</v>
      </c>
      <c r="D136" s="94" t="s">
        <v>134</v>
      </c>
      <c r="E136" s="97">
        <f>SUM(Таблица91314[[#This Row],[Средний балл аттестата]:[Балл первоочередной]])</f>
        <v>3.71</v>
      </c>
      <c r="F136" s="97">
        <v>3.71</v>
      </c>
      <c r="G136" s="97" t="s">
        <v>819</v>
      </c>
      <c r="H136" s="97"/>
      <c r="I136" s="94" t="s">
        <v>476</v>
      </c>
      <c r="J136" s="94" t="s">
        <v>358</v>
      </c>
      <c r="K136" s="94" t="s">
        <v>52</v>
      </c>
      <c r="L136" s="94"/>
      <c r="M136" s="94" t="s">
        <v>42</v>
      </c>
      <c r="N136" s="94" t="s">
        <v>42</v>
      </c>
      <c r="O136" s="94" t="s">
        <v>42</v>
      </c>
    </row>
    <row r="137" spans="1:17" s="239" customFormat="1" ht="56.25" x14ac:dyDescent="0.3">
      <c r="A137" s="104">
        <f t="shared" si="6"/>
        <v>135</v>
      </c>
      <c r="B137" s="106" t="s">
        <v>1114</v>
      </c>
      <c r="C137" s="186" t="s">
        <v>222</v>
      </c>
      <c r="D137" s="105" t="s">
        <v>134</v>
      </c>
      <c r="E137" s="97">
        <f>SUM(Таблица91314[[#This Row],[Средний балл аттестата]:[Балл первоочередной]])</f>
        <v>3.69</v>
      </c>
      <c r="F137" s="108">
        <v>3.69</v>
      </c>
      <c r="G137" s="105" t="s">
        <v>819</v>
      </c>
      <c r="H137" s="105"/>
      <c r="I137" s="105" t="s">
        <v>476</v>
      </c>
      <c r="J137" s="105" t="s">
        <v>7</v>
      </c>
      <c r="K137" s="105" t="s">
        <v>52</v>
      </c>
      <c r="L137" s="105"/>
      <c r="M137" s="105" t="s">
        <v>42</v>
      </c>
      <c r="N137" s="105" t="s">
        <v>42</v>
      </c>
      <c r="O137" s="105" t="s">
        <v>44</v>
      </c>
    </row>
    <row r="138" spans="1:17" s="7" customFormat="1" ht="75" x14ac:dyDescent="0.25">
      <c r="A138" s="104">
        <f xml:space="preserve"> ROW()-2</f>
        <v>136</v>
      </c>
      <c r="B138" s="105" t="s">
        <v>926</v>
      </c>
      <c r="C138" s="105" t="s">
        <v>224</v>
      </c>
      <c r="D138" s="105" t="s">
        <v>134</v>
      </c>
      <c r="E138" s="97">
        <f>SUM(Таблица91314[[#This Row],[Средний балл аттестата]:[Балл первоочередной]])</f>
        <v>3.65</v>
      </c>
      <c r="F138" s="108">
        <v>3.65</v>
      </c>
      <c r="G138" s="108" t="s">
        <v>819</v>
      </c>
      <c r="H138" s="108"/>
      <c r="I138" s="105" t="s">
        <v>477</v>
      </c>
      <c r="J138" s="105" t="s">
        <v>115</v>
      </c>
      <c r="K138" s="105" t="s">
        <v>52</v>
      </c>
      <c r="L138" s="105" t="s">
        <v>7</v>
      </c>
      <c r="M138" s="105" t="s">
        <v>42</v>
      </c>
      <c r="N138" s="105" t="s">
        <v>42</v>
      </c>
      <c r="O138" s="105" t="s">
        <v>42</v>
      </c>
    </row>
    <row r="139" spans="1:17" s="7" customFormat="1" ht="75" x14ac:dyDescent="0.25">
      <c r="A139" s="86">
        <f xml:space="preserve"> ROW() - 2</f>
        <v>137</v>
      </c>
      <c r="B139" s="87" t="s">
        <v>928</v>
      </c>
      <c r="C139" s="87" t="s">
        <v>224</v>
      </c>
      <c r="D139" s="87" t="s">
        <v>134</v>
      </c>
      <c r="E139" s="89">
        <f>SUM(Таблица91314[[#This Row],[Средний балл аттестата]:[Балл первоочередной]])</f>
        <v>3.57</v>
      </c>
      <c r="F139" s="89">
        <v>3.57</v>
      </c>
      <c r="G139" s="89" t="s">
        <v>819</v>
      </c>
      <c r="H139" s="89"/>
      <c r="I139" s="87" t="s">
        <v>476</v>
      </c>
      <c r="J139" s="87" t="s">
        <v>3</v>
      </c>
      <c r="K139" s="87" t="s">
        <v>52</v>
      </c>
      <c r="L139" s="87" t="s">
        <v>6</v>
      </c>
      <c r="M139" s="87" t="s">
        <v>42</v>
      </c>
      <c r="N139" s="87" t="s">
        <v>42</v>
      </c>
      <c r="O139" s="109" t="s">
        <v>42</v>
      </c>
    </row>
    <row r="140" spans="1:17" s="7" customFormat="1" ht="37.5" x14ac:dyDescent="0.25">
      <c r="A140" s="104">
        <f t="shared" ref="A140:A158" si="7">ROW()-2</f>
        <v>138</v>
      </c>
      <c r="B140" s="130" t="s">
        <v>488</v>
      </c>
      <c r="C140" s="130" t="s">
        <v>222</v>
      </c>
      <c r="D140" s="130" t="s">
        <v>134</v>
      </c>
      <c r="E140" s="89">
        <f>SUM(Таблица91314[[#This Row],[Средний балл аттестата]:[Балл первоочередной]])</f>
        <v>3.56</v>
      </c>
      <c r="F140" s="136">
        <v>3.56</v>
      </c>
      <c r="G140" s="130" t="s">
        <v>819</v>
      </c>
      <c r="H140" s="130"/>
      <c r="I140" s="130" t="s">
        <v>477</v>
      </c>
      <c r="J140" s="130" t="s">
        <v>52</v>
      </c>
      <c r="K140" s="130"/>
      <c r="L140" s="130"/>
      <c r="M140" s="130" t="s">
        <v>42</v>
      </c>
      <c r="N140" s="130" t="s">
        <v>42</v>
      </c>
      <c r="O140" s="142" t="s">
        <v>44</v>
      </c>
    </row>
    <row r="141" spans="1:17" s="7" customFormat="1" ht="56.25" x14ac:dyDescent="0.25">
      <c r="A141" s="104">
        <f t="shared" si="7"/>
        <v>139</v>
      </c>
      <c r="B141" s="106" t="s">
        <v>43</v>
      </c>
      <c r="C141" s="106" t="s">
        <v>222</v>
      </c>
      <c r="D141" s="106" t="s">
        <v>134</v>
      </c>
      <c r="E141" s="97">
        <f>SUM(Таблица91314[[#This Row],[Средний балл аттестата]:[Балл первоочередной]])</f>
        <v>3.47</v>
      </c>
      <c r="F141" s="108">
        <v>3.47</v>
      </c>
      <c r="G141" s="108" t="s">
        <v>819</v>
      </c>
      <c r="H141" s="108"/>
      <c r="I141" s="105" t="s">
        <v>477</v>
      </c>
      <c r="J141" s="105" t="s">
        <v>5</v>
      </c>
      <c r="K141" s="105" t="s">
        <v>52</v>
      </c>
      <c r="L141" s="105"/>
      <c r="M141" s="105" t="s">
        <v>42</v>
      </c>
      <c r="N141" s="105"/>
      <c r="O141" s="105"/>
    </row>
    <row r="142" spans="1:17" s="7" customFormat="1" ht="75" x14ac:dyDescent="0.25">
      <c r="A142" s="104">
        <f t="shared" si="7"/>
        <v>140</v>
      </c>
      <c r="B142" s="105" t="s">
        <v>695</v>
      </c>
      <c r="C142" s="105" t="s">
        <v>222</v>
      </c>
      <c r="D142" s="105" t="s">
        <v>136</v>
      </c>
      <c r="E142" s="97">
        <f>SUM(Таблица91314[[#This Row],[Средний балл аттестата]:[Балл первоочередной]])</f>
        <v>3.38</v>
      </c>
      <c r="F142" s="108">
        <v>3.38</v>
      </c>
      <c r="G142" s="105" t="s">
        <v>819</v>
      </c>
      <c r="H142" s="105"/>
      <c r="I142" s="105" t="s">
        <v>477</v>
      </c>
      <c r="J142" s="105" t="s">
        <v>52</v>
      </c>
      <c r="K142" s="105" t="s">
        <v>110</v>
      </c>
      <c r="L142" s="105" t="s">
        <v>7</v>
      </c>
      <c r="M142" s="105" t="s">
        <v>42</v>
      </c>
      <c r="N142" s="105" t="s">
        <v>42</v>
      </c>
      <c r="O142" s="105" t="s">
        <v>42</v>
      </c>
    </row>
    <row r="143" spans="1:17" s="7" customFormat="1" ht="57.75" customHeight="1" x14ac:dyDescent="0.25">
      <c r="A143" s="104">
        <f t="shared" si="7"/>
        <v>141</v>
      </c>
      <c r="B143" s="90" t="s">
        <v>484</v>
      </c>
      <c r="C143" s="90" t="s">
        <v>222</v>
      </c>
      <c r="D143" s="87" t="s">
        <v>134</v>
      </c>
      <c r="E143" s="89">
        <f>SUM(Таблица91314[[#This Row],[Средний балл аттестата]:[Балл первоочередной]])</f>
        <v>3.38</v>
      </c>
      <c r="F143" s="89">
        <v>3.38</v>
      </c>
      <c r="G143" s="87" t="s">
        <v>819</v>
      </c>
      <c r="H143" s="87"/>
      <c r="I143" s="87" t="s">
        <v>476</v>
      </c>
      <c r="J143" s="87" t="s">
        <v>52</v>
      </c>
      <c r="K143" s="87" t="s">
        <v>110</v>
      </c>
      <c r="L143" s="87" t="s">
        <v>7</v>
      </c>
      <c r="M143" s="87" t="s">
        <v>42</v>
      </c>
      <c r="N143" s="87" t="s">
        <v>42</v>
      </c>
      <c r="O143" s="87" t="s">
        <v>42</v>
      </c>
      <c r="P143" s="87"/>
      <c r="Q143" s="73"/>
    </row>
    <row r="144" spans="1:17" s="7" customFormat="1" ht="56.25" x14ac:dyDescent="0.25">
      <c r="A144" s="104">
        <f t="shared" si="7"/>
        <v>142</v>
      </c>
      <c r="B144" s="106" t="s">
        <v>858</v>
      </c>
      <c r="C144" s="106" t="s">
        <v>222</v>
      </c>
      <c r="D144" s="105" t="s">
        <v>134</v>
      </c>
      <c r="E144" s="97">
        <f>SUM(Таблица91314[[#This Row],[Средний балл аттестата]:[Балл первоочередной]])</f>
        <v>3.19</v>
      </c>
      <c r="F144" s="108">
        <v>3.19</v>
      </c>
      <c r="G144" s="105" t="s">
        <v>819</v>
      </c>
      <c r="H144" s="105"/>
      <c r="I144" s="105" t="s">
        <v>476</v>
      </c>
      <c r="J144" s="105" t="s">
        <v>7</v>
      </c>
      <c r="K144" s="105" t="s">
        <v>52</v>
      </c>
      <c r="L144" s="105"/>
      <c r="M144" s="105" t="s">
        <v>42</v>
      </c>
      <c r="N144" s="105" t="s">
        <v>42</v>
      </c>
      <c r="O144" s="105" t="s">
        <v>42</v>
      </c>
    </row>
    <row r="145" spans="1:18" s="7" customFormat="1" ht="37.5" x14ac:dyDescent="0.25">
      <c r="A145" s="445">
        <f t="shared" si="7"/>
        <v>143</v>
      </c>
      <c r="B145" s="454" t="s">
        <v>619</v>
      </c>
      <c r="C145" s="454" t="s">
        <v>222</v>
      </c>
      <c r="D145" s="453" t="s">
        <v>134</v>
      </c>
      <c r="E145" s="444">
        <f>SUM(Таблица91314[[#This Row],[Средний балл аттестата]:[Балл первоочередной]])</f>
        <v>104.33</v>
      </c>
      <c r="F145" s="455">
        <v>4.33</v>
      </c>
      <c r="G145" s="453" t="s">
        <v>819</v>
      </c>
      <c r="H145" s="453">
        <v>100</v>
      </c>
      <c r="I145" s="453" t="s">
        <v>477</v>
      </c>
      <c r="J145" s="453" t="s">
        <v>52</v>
      </c>
      <c r="K145" s="453" t="s">
        <v>110</v>
      </c>
      <c r="L145" s="453"/>
      <c r="M145" s="453" t="s">
        <v>42</v>
      </c>
      <c r="N145" s="453" t="s">
        <v>168</v>
      </c>
      <c r="O145" s="453" t="s">
        <v>42</v>
      </c>
      <c r="P145" s="78"/>
      <c r="Q145" s="78"/>
      <c r="R145" s="78"/>
    </row>
    <row r="146" spans="1:18" s="239" customFormat="1" ht="37.5" x14ac:dyDescent="0.25">
      <c r="A146" s="409">
        <f t="shared" si="7"/>
        <v>144</v>
      </c>
      <c r="B146" s="409" t="s">
        <v>719</v>
      </c>
      <c r="C146" s="409" t="s">
        <v>223</v>
      </c>
      <c r="D146" s="410" t="s">
        <v>134</v>
      </c>
      <c r="E146" s="444">
        <f>SUM(Таблица91314[[#This Row],[Средний балл аттестата]:[Балл первоочередной]])</f>
        <v>4.8099999999999996</v>
      </c>
      <c r="F146" s="444">
        <v>4.8099999999999996</v>
      </c>
      <c r="G146" s="410" t="s">
        <v>819</v>
      </c>
      <c r="H146" s="410"/>
      <c r="I146" s="410" t="s">
        <v>477</v>
      </c>
      <c r="J146" s="410" t="s">
        <v>52</v>
      </c>
      <c r="K146" s="410"/>
      <c r="L146" s="410"/>
      <c r="M146" s="410" t="s">
        <v>42</v>
      </c>
      <c r="N146" s="410" t="s">
        <v>42</v>
      </c>
      <c r="O146" s="410" t="s">
        <v>44</v>
      </c>
    </row>
    <row r="147" spans="1:18" s="239" customFormat="1" ht="67.5" customHeight="1" x14ac:dyDescent="0.25">
      <c r="A147" s="409">
        <f t="shared" si="7"/>
        <v>145</v>
      </c>
      <c r="B147" s="409" t="s">
        <v>353</v>
      </c>
      <c r="C147" s="409" t="s">
        <v>222</v>
      </c>
      <c r="D147" s="410" t="s">
        <v>134</v>
      </c>
      <c r="E147" s="444">
        <f>SUM(Таблица91314[[#This Row],[Средний балл аттестата]:[Балл первоочередной]])</f>
        <v>4.78</v>
      </c>
      <c r="F147" s="444">
        <v>4.78</v>
      </c>
      <c r="G147" s="410" t="s">
        <v>819</v>
      </c>
      <c r="H147" s="410"/>
      <c r="I147" s="410" t="s">
        <v>477</v>
      </c>
      <c r="J147" s="410" t="s">
        <v>52</v>
      </c>
      <c r="K147" s="410"/>
      <c r="L147" s="410"/>
      <c r="M147" s="410" t="s">
        <v>42</v>
      </c>
      <c r="N147" s="410" t="s">
        <v>42</v>
      </c>
      <c r="O147" s="410" t="s">
        <v>42</v>
      </c>
    </row>
    <row r="148" spans="1:18" s="7" customFormat="1" ht="37.5" x14ac:dyDescent="0.25">
      <c r="A148" s="409">
        <f t="shared" si="7"/>
        <v>146</v>
      </c>
      <c r="B148" s="409" t="s">
        <v>318</v>
      </c>
      <c r="C148" s="409" t="s">
        <v>222</v>
      </c>
      <c r="D148" s="410" t="s">
        <v>134</v>
      </c>
      <c r="E148" s="444">
        <f>SUM(Таблица91314[[#This Row],[Средний балл аттестата]:[Балл первоочередной]])</f>
        <v>4.71</v>
      </c>
      <c r="F148" s="444">
        <v>4.71</v>
      </c>
      <c r="G148" s="410" t="s">
        <v>819</v>
      </c>
      <c r="H148" s="410"/>
      <c r="I148" s="410" t="s">
        <v>477</v>
      </c>
      <c r="J148" s="410" t="s">
        <v>52</v>
      </c>
      <c r="K148" s="410"/>
      <c r="L148" s="410"/>
      <c r="M148" s="410" t="s">
        <v>42</v>
      </c>
      <c r="N148" s="410" t="s">
        <v>42</v>
      </c>
      <c r="O148" s="410" t="s">
        <v>42</v>
      </c>
    </row>
    <row r="149" spans="1:18" s="7" customFormat="1" ht="37.5" x14ac:dyDescent="0.25">
      <c r="A149" s="445">
        <f t="shared" si="7"/>
        <v>147</v>
      </c>
      <c r="B149" s="454" t="s">
        <v>995</v>
      </c>
      <c r="C149" s="454" t="s">
        <v>224</v>
      </c>
      <c r="D149" s="453" t="s">
        <v>134</v>
      </c>
      <c r="E149" s="444">
        <f>SUM(Таблица91314[[#This Row],[Средний балл аттестата]:[Балл первоочередной]])</f>
        <v>4.71</v>
      </c>
      <c r="F149" s="455">
        <v>4.71</v>
      </c>
      <c r="G149" s="453" t="s">
        <v>819</v>
      </c>
      <c r="H149" s="453"/>
      <c r="I149" s="453" t="s">
        <v>477</v>
      </c>
      <c r="J149" s="453" t="s">
        <v>52</v>
      </c>
      <c r="K149" s="453"/>
      <c r="L149" s="453"/>
      <c r="M149" s="453" t="s">
        <v>42</v>
      </c>
      <c r="N149" s="410" t="s">
        <v>202</v>
      </c>
      <c r="O149" s="453" t="s">
        <v>44</v>
      </c>
    </row>
    <row r="150" spans="1:18" s="7" customFormat="1" ht="37.5" x14ac:dyDescent="0.25">
      <c r="A150" s="409">
        <f t="shared" si="7"/>
        <v>148</v>
      </c>
      <c r="B150" s="453" t="s">
        <v>567</v>
      </c>
      <c r="C150" s="453" t="s">
        <v>222</v>
      </c>
      <c r="D150" s="453" t="s">
        <v>134</v>
      </c>
      <c r="E150" s="444">
        <f>SUM(Таблица91314[[#This Row],[Средний балл аттестата]:[Балл первоочередной]])</f>
        <v>4.59</v>
      </c>
      <c r="F150" s="455">
        <v>4.59</v>
      </c>
      <c r="G150" s="453" t="s">
        <v>819</v>
      </c>
      <c r="H150" s="453"/>
      <c r="I150" s="454" t="s">
        <v>477</v>
      </c>
      <c r="J150" s="453" t="s">
        <v>52</v>
      </c>
      <c r="K150" s="453"/>
      <c r="L150" s="453"/>
      <c r="M150" s="453" t="s">
        <v>42</v>
      </c>
      <c r="N150" s="453" t="s">
        <v>202</v>
      </c>
      <c r="O150" s="453" t="s">
        <v>44</v>
      </c>
    </row>
    <row r="151" spans="1:18" s="7" customFormat="1" ht="37.5" x14ac:dyDescent="0.25">
      <c r="A151" s="445">
        <f t="shared" si="7"/>
        <v>149</v>
      </c>
      <c r="B151" s="454" t="s">
        <v>356</v>
      </c>
      <c r="C151" s="454" t="s">
        <v>222</v>
      </c>
      <c r="D151" s="453" t="s">
        <v>134</v>
      </c>
      <c r="E151" s="444">
        <f>SUM(Таблица91314[[#This Row],[Средний балл аттестата]:[Балл первоочередной]])</f>
        <v>4.5</v>
      </c>
      <c r="F151" s="455">
        <v>4.5</v>
      </c>
      <c r="G151" s="453" t="s">
        <v>819</v>
      </c>
      <c r="H151" s="453"/>
      <c r="I151" s="453" t="s">
        <v>477</v>
      </c>
      <c r="J151" s="453" t="s">
        <v>52</v>
      </c>
      <c r="K151" s="453" t="s">
        <v>110</v>
      </c>
      <c r="L151" s="453"/>
      <c r="M151" s="453" t="s">
        <v>42</v>
      </c>
      <c r="N151" s="452" t="s">
        <v>42</v>
      </c>
      <c r="O151" s="453" t="s">
        <v>42</v>
      </c>
    </row>
    <row r="152" spans="1:18" s="7" customFormat="1" ht="37.5" x14ac:dyDescent="0.25">
      <c r="A152" s="445">
        <f t="shared" si="7"/>
        <v>150</v>
      </c>
      <c r="B152" s="484" t="s">
        <v>1133</v>
      </c>
      <c r="C152" s="484" t="s">
        <v>222</v>
      </c>
      <c r="D152" s="486" t="s">
        <v>134</v>
      </c>
      <c r="E152" s="447">
        <f>SUM(Таблица91314[[#This Row],[Средний балл аттестата]:[Балл первоочередной]])</f>
        <v>4.41</v>
      </c>
      <c r="F152" s="485">
        <v>4.41</v>
      </c>
      <c r="G152" s="486" t="s">
        <v>819</v>
      </c>
      <c r="H152" s="486"/>
      <c r="I152" s="486" t="s">
        <v>477</v>
      </c>
      <c r="J152" s="486" t="s">
        <v>52</v>
      </c>
      <c r="K152" s="486" t="s">
        <v>1092</v>
      </c>
      <c r="L152" s="486"/>
      <c r="M152" s="486" t="s">
        <v>42</v>
      </c>
      <c r="N152" s="452" t="s">
        <v>42</v>
      </c>
      <c r="O152" s="486" t="s">
        <v>42</v>
      </c>
    </row>
    <row r="153" spans="1:18" s="7" customFormat="1" ht="75" x14ac:dyDescent="0.3">
      <c r="A153" s="445">
        <f t="shared" si="7"/>
        <v>151</v>
      </c>
      <c r="B153" s="503" t="s">
        <v>749</v>
      </c>
      <c r="C153" s="503" t="s">
        <v>222</v>
      </c>
      <c r="D153" s="504" t="s">
        <v>134</v>
      </c>
      <c r="E153" s="449">
        <f>SUM(Таблица91314[[#This Row],[Средний балл аттестата]:[Балл первоочередной]])</f>
        <v>4.33</v>
      </c>
      <c r="F153" s="449">
        <v>4.33</v>
      </c>
      <c r="G153" s="449" t="s">
        <v>819</v>
      </c>
      <c r="H153" s="449"/>
      <c r="I153" s="443" t="s">
        <v>477</v>
      </c>
      <c r="J153" s="443" t="s">
        <v>52</v>
      </c>
      <c r="K153" s="443" t="s">
        <v>7</v>
      </c>
      <c r="L153" s="443"/>
      <c r="M153" s="443" t="s">
        <v>42</v>
      </c>
      <c r="N153" s="443" t="s">
        <v>202</v>
      </c>
      <c r="O153" s="452" t="s">
        <v>42</v>
      </c>
    </row>
    <row r="154" spans="1:18" s="7" customFormat="1" ht="165" customHeight="1" x14ac:dyDescent="0.25">
      <c r="A154" s="445">
        <f t="shared" si="7"/>
        <v>152</v>
      </c>
      <c r="B154" s="453" t="s">
        <v>393</v>
      </c>
      <c r="C154" s="453" t="s">
        <v>222</v>
      </c>
      <c r="D154" s="453" t="s">
        <v>134</v>
      </c>
      <c r="E154" s="444">
        <f>SUM(Таблица91314[[#This Row],[Средний балл аттестата]:[Балл первоочередной]])</f>
        <v>4.29</v>
      </c>
      <c r="F154" s="455">
        <v>4.29</v>
      </c>
      <c r="G154" s="455" t="s">
        <v>819</v>
      </c>
      <c r="H154" s="455"/>
      <c r="I154" s="453" t="s">
        <v>477</v>
      </c>
      <c r="J154" s="453" t="s">
        <v>52</v>
      </c>
      <c r="K154" s="453" t="s">
        <v>7</v>
      </c>
      <c r="L154" s="453" t="s">
        <v>110</v>
      </c>
      <c r="M154" s="453" t="s">
        <v>42</v>
      </c>
      <c r="N154" s="452" t="s">
        <v>42</v>
      </c>
      <c r="O154" s="453" t="s">
        <v>44</v>
      </c>
    </row>
    <row r="155" spans="1:18" s="193" customFormat="1" ht="75" x14ac:dyDescent="0.25">
      <c r="A155" s="445">
        <f t="shared" si="7"/>
        <v>153</v>
      </c>
      <c r="B155" s="448" t="s">
        <v>490</v>
      </c>
      <c r="C155" s="448" t="s">
        <v>222</v>
      </c>
      <c r="D155" s="443" t="s">
        <v>134</v>
      </c>
      <c r="E155" s="449">
        <f>SUM(Таблица91314[[#This Row],[Средний балл аттестата]:[Балл первоочередной]])</f>
        <v>4.29</v>
      </c>
      <c r="F155" s="449">
        <v>4.29</v>
      </c>
      <c r="G155" s="443" t="s">
        <v>819</v>
      </c>
      <c r="H155" s="443"/>
      <c r="I155" s="443" t="s">
        <v>477</v>
      </c>
      <c r="J155" s="443" t="s">
        <v>52</v>
      </c>
      <c r="K155" s="443" t="s">
        <v>7</v>
      </c>
      <c r="L155" s="443"/>
      <c r="M155" s="443" t="s">
        <v>42</v>
      </c>
      <c r="N155" s="443" t="s">
        <v>42</v>
      </c>
      <c r="O155" s="452" t="s">
        <v>42</v>
      </c>
    </row>
    <row r="156" spans="1:18" s="7" customFormat="1" ht="75" x14ac:dyDescent="0.25">
      <c r="A156" s="445">
        <f t="shared" si="7"/>
        <v>154</v>
      </c>
      <c r="B156" s="454" t="s">
        <v>592</v>
      </c>
      <c r="C156" s="454" t="s">
        <v>222</v>
      </c>
      <c r="D156" s="453" t="s">
        <v>134</v>
      </c>
      <c r="E156" s="449">
        <f>SUM(Таблица91314[[#This Row],[Средний балл аттестата]:[Балл первоочередной]])</f>
        <v>4.22</v>
      </c>
      <c r="F156" s="455">
        <v>4.22</v>
      </c>
      <c r="G156" s="453" t="s">
        <v>819</v>
      </c>
      <c r="H156" s="453"/>
      <c r="I156" s="453" t="s">
        <v>477</v>
      </c>
      <c r="J156" s="453" t="s">
        <v>52</v>
      </c>
      <c r="K156" s="453" t="s">
        <v>7</v>
      </c>
      <c r="L156" s="453"/>
      <c r="M156" s="453" t="s">
        <v>42</v>
      </c>
      <c r="N156" s="410" t="s">
        <v>168</v>
      </c>
      <c r="O156" s="453" t="s">
        <v>42</v>
      </c>
    </row>
    <row r="157" spans="1:18" s="7" customFormat="1" ht="75" x14ac:dyDescent="0.25">
      <c r="A157" s="445">
        <f t="shared" si="7"/>
        <v>155</v>
      </c>
      <c r="B157" s="454" t="s">
        <v>1041</v>
      </c>
      <c r="C157" s="454" t="s">
        <v>222</v>
      </c>
      <c r="D157" s="453" t="s">
        <v>134</v>
      </c>
      <c r="E157" s="447">
        <f>SUM(Таблица91314[[#This Row],[Средний балл аттестата]:[Балл первоочередной]])</f>
        <v>4.22</v>
      </c>
      <c r="F157" s="485">
        <v>4.22</v>
      </c>
      <c r="G157" s="486" t="s">
        <v>819</v>
      </c>
      <c r="H157" s="486"/>
      <c r="I157" s="453" t="s">
        <v>477</v>
      </c>
      <c r="J157" s="453" t="s">
        <v>52</v>
      </c>
      <c r="K157" s="453" t="s">
        <v>5</v>
      </c>
      <c r="L157" s="453" t="s">
        <v>33</v>
      </c>
      <c r="M157" s="453" t="s">
        <v>42</v>
      </c>
      <c r="N157" s="410" t="s">
        <v>42</v>
      </c>
      <c r="O157" s="453" t="s">
        <v>44</v>
      </c>
    </row>
    <row r="158" spans="1:18" s="193" customFormat="1" ht="129" customHeight="1" x14ac:dyDescent="0.25">
      <c r="A158" s="409">
        <f t="shared" si="7"/>
        <v>156</v>
      </c>
      <c r="B158" s="409" t="s">
        <v>596</v>
      </c>
      <c r="C158" s="409" t="s">
        <v>222</v>
      </c>
      <c r="D158" s="410" t="s">
        <v>134</v>
      </c>
      <c r="E158" s="444">
        <f>SUM(Таблица91314[[#This Row],[Средний балл аттестата]:[Балл первоочередной]])</f>
        <v>4.1900000000000004</v>
      </c>
      <c r="F158" s="444">
        <v>4.1900000000000004</v>
      </c>
      <c r="G158" s="410" t="s">
        <v>819</v>
      </c>
      <c r="H158" s="410"/>
      <c r="I158" s="443" t="s">
        <v>477</v>
      </c>
      <c r="J158" s="410" t="s">
        <v>52</v>
      </c>
      <c r="K158" s="410" t="s">
        <v>7</v>
      </c>
      <c r="L158" s="410"/>
      <c r="M158" s="410" t="s">
        <v>42</v>
      </c>
      <c r="N158" s="453" t="s">
        <v>42</v>
      </c>
      <c r="O158" s="410" t="s">
        <v>42</v>
      </c>
    </row>
    <row r="159" spans="1:18" s="85" customFormat="1" ht="56.25" x14ac:dyDescent="0.25">
      <c r="A159" s="422">
        <f xml:space="preserve"> ROW()-2</f>
        <v>157</v>
      </c>
      <c r="B159" s="437" t="s">
        <v>328</v>
      </c>
      <c r="C159" s="437" t="s">
        <v>223</v>
      </c>
      <c r="D159" s="437" t="s">
        <v>134</v>
      </c>
      <c r="E159" s="425">
        <f>SUM(Таблица91314[[#This Row],[Средний балл аттестата]:[Балл первоочередной]])</f>
        <v>104.21</v>
      </c>
      <c r="F159" s="432">
        <v>4.21</v>
      </c>
      <c r="G159" s="437" t="s">
        <v>819</v>
      </c>
      <c r="H159" s="437">
        <v>100</v>
      </c>
      <c r="I159" s="429" t="s">
        <v>476</v>
      </c>
      <c r="J159" s="429" t="s">
        <v>33</v>
      </c>
      <c r="K159" s="429" t="s">
        <v>52</v>
      </c>
      <c r="L159" s="429" t="s">
        <v>17</v>
      </c>
      <c r="M159" s="437" t="s">
        <v>42</v>
      </c>
      <c r="N159" s="431" t="s">
        <v>168</v>
      </c>
      <c r="O159" s="437" t="s">
        <v>42</v>
      </c>
    </row>
    <row r="160" spans="1:18" s="7" customFormat="1" ht="75" x14ac:dyDescent="0.25">
      <c r="A160" s="422">
        <f>ROW()-2</f>
        <v>158</v>
      </c>
      <c r="B160" s="423" t="s">
        <v>162</v>
      </c>
      <c r="C160" s="424" t="s">
        <v>224</v>
      </c>
      <c r="D160" s="423" t="s">
        <v>134</v>
      </c>
      <c r="E160" s="425">
        <f>SUM(Таблица91314[[#This Row],[Средний балл аттестата]:[Балл первоочередной]])</f>
        <v>4.8</v>
      </c>
      <c r="F160" s="425">
        <v>4.8</v>
      </c>
      <c r="G160" s="423" t="s">
        <v>819</v>
      </c>
      <c r="H160" s="423"/>
      <c r="I160" s="424" t="s">
        <v>476</v>
      </c>
      <c r="J160" s="423" t="s">
        <v>7</v>
      </c>
      <c r="K160" s="423" t="s">
        <v>52</v>
      </c>
      <c r="L160" s="423" t="s">
        <v>6</v>
      </c>
      <c r="M160" s="423" t="s">
        <v>42</v>
      </c>
      <c r="N160" s="423" t="s">
        <v>42</v>
      </c>
      <c r="O160" s="428" t="s">
        <v>42</v>
      </c>
    </row>
    <row r="161" spans="1:17" s="85" customFormat="1" ht="56.25" x14ac:dyDescent="0.25">
      <c r="A161" s="422">
        <f>ROW()-2</f>
        <v>159</v>
      </c>
      <c r="B161" s="430" t="s">
        <v>840</v>
      </c>
      <c r="C161" s="430" t="s">
        <v>222</v>
      </c>
      <c r="D161" s="431" t="s">
        <v>134</v>
      </c>
      <c r="E161" s="433">
        <f>SUM(Таблица91314[[#This Row],[Средний балл аттестата]:[Балл первоочередной]])</f>
        <v>4.72</v>
      </c>
      <c r="F161" s="433">
        <v>4.72</v>
      </c>
      <c r="G161" s="431" t="s">
        <v>819</v>
      </c>
      <c r="H161" s="431"/>
      <c r="I161" s="431" t="s">
        <v>476</v>
      </c>
      <c r="J161" s="431" t="s">
        <v>7</v>
      </c>
      <c r="K161" s="431" t="s">
        <v>52</v>
      </c>
      <c r="L161" s="431"/>
      <c r="M161" s="431" t="s">
        <v>42</v>
      </c>
      <c r="N161" s="431" t="s">
        <v>42</v>
      </c>
      <c r="O161" s="431" t="s">
        <v>44</v>
      </c>
    </row>
    <row r="162" spans="1:17" s="7" customFormat="1" ht="56.25" x14ac:dyDescent="0.3">
      <c r="A162" s="422">
        <f>ROW()-2</f>
        <v>160</v>
      </c>
      <c r="B162" s="437" t="s">
        <v>566</v>
      </c>
      <c r="C162" s="437" t="s">
        <v>223</v>
      </c>
      <c r="D162" s="437" t="s">
        <v>134</v>
      </c>
      <c r="E162" s="433">
        <f>SUM(Таблица91314[[#This Row],[Средний балл аттестата]:[Балл первоочередной]])</f>
        <v>4.6900000000000004</v>
      </c>
      <c r="F162" s="437">
        <v>4.6900000000000004</v>
      </c>
      <c r="G162" s="468" t="s">
        <v>819</v>
      </c>
      <c r="H162" s="468"/>
      <c r="I162" s="437" t="s">
        <v>479</v>
      </c>
      <c r="J162" s="437" t="s">
        <v>110</v>
      </c>
      <c r="K162" s="437" t="s">
        <v>52</v>
      </c>
      <c r="L162" s="469"/>
      <c r="M162" s="469" t="s">
        <v>42</v>
      </c>
      <c r="N162" s="431" t="s">
        <v>42</v>
      </c>
      <c r="O162" s="437" t="s">
        <v>44</v>
      </c>
    </row>
    <row r="163" spans="1:17" s="7" customFormat="1" ht="56.25" x14ac:dyDescent="0.3">
      <c r="A163" s="422">
        <f xml:space="preserve"> ROW() - 2</f>
        <v>161</v>
      </c>
      <c r="B163" s="424" t="s">
        <v>240</v>
      </c>
      <c r="C163" s="424" t="s">
        <v>224</v>
      </c>
      <c r="D163" s="423" t="s">
        <v>134</v>
      </c>
      <c r="E163" s="425">
        <f>SUM(Таблица91314[[#This Row],[Средний балл аттестата]:[Балл первоочередной]])</f>
        <v>4.5599999999999996</v>
      </c>
      <c r="F163" s="425">
        <v>4.5599999999999996</v>
      </c>
      <c r="G163" s="462" t="s">
        <v>819</v>
      </c>
      <c r="H163" s="463"/>
      <c r="I163" s="423" t="s">
        <v>476</v>
      </c>
      <c r="J163" s="423" t="s">
        <v>115</v>
      </c>
      <c r="K163" s="423" t="s">
        <v>52</v>
      </c>
      <c r="L163" s="423"/>
      <c r="M163" s="464" t="s">
        <v>42</v>
      </c>
      <c r="N163" s="464" t="s">
        <v>42</v>
      </c>
      <c r="O163" s="510" t="s">
        <v>44</v>
      </c>
    </row>
    <row r="164" spans="1:17" s="85" customFormat="1" ht="75" x14ac:dyDescent="0.25">
      <c r="A164" s="422">
        <f>ROW()-2</f>
        <v>162</v>
      </c>
      <c r="B164" s="439" t="s">
        <v>340</v>
      </c>
      <c r="C164" s="439" t="s">
        <v>222</v>
      </c>
      <c r="D164" s="437" t="s">
        <v>134</v>
      </c>
      <c r="E164" s="433">
        <f>SUM(Таблица91314[[#This Row],[Средний балл аттестата]:[Балл первоочередной]])</f>
        <v>4.53</v>
      </c>
      <c r="F164" s="432">
        <v>4.53</v>
      </c>
      <c r="G164" s="437" t="s">
        <v>819</v>
      </c>
      <c r="H164" s="437"/>
      <c r="I164" s="437" t="s">
        <v>476</v>
      </c>
      <c r="J164" s="437" t="s">
        <v>33</v>
      </c>
      <c r="K164" s="437" t="s">
        <v>7</v>
      </c>
      <c r="L164" s="437" t="s">
        <v>52</v>
      </c>
      <c r="M164" s="437" t="s">
        <v>42</v>
      </c>
      <c r="N164" s="437" t="s">
        <v>42</v>
      </c>
      <c r="O164" s="437" t="s">
        <v>42</v>
      </c>
    </row>
    <row r="165" spans="1:17" s="7" customFormat="1" ht="56.25" x14ac:dyDescent="0.25">
      <c r="A165" s="422">
        <f xml:space="preserve"> ROW() - 2</f>
        <v>163</v>
      </c>
      <c r="B165" s="431" t="s">
        <v>113</v>
      </c>
      <c r="C165" s="430" t="s">
        <v>224</v>
      </c>
      <c r="D165" s="431" t="s">
        <v>134</v>
      </c>
      <c r="E165" s="432">
        <f>SUM(Таблица91314[[#This Row],[Средний балл аттестата]:[Балл первоочередной]])</f>
        <v>4.53</v>
      </c>
      <c r="F165" s="433">
        <v>4.53</v>
      </c>
      <c r="G165" s="431" t="s">
        <v>819</v>
      </c>
      <c r="H165" s="431"/>
      <c r="I165" s="431" t="s">
        <v>476</v>
      </c>
      <c r="J165" s="431" t="s">
        <v>17</v>
      </c>
      <c r="K165" s="431" t="s">
        <v>52</v>
      </c>
      <c r="L165" s="431"/>
      <c r="M165" s="431" t="s">
        <v>42</v>
      </c>
      <c r="N165" s="431" t="s">
        <v>42</v>
      </c>
      <c r="O165" s="431" t="s">
        <v>42</v>
      </c>
    </row>
    <row r="166" spans="1:17" s="7" customFormat="1" ht="111.75" customHeight="1" x14ac:dyDescent="0.25">
      <c r="A166" s="422">
        <f>ROW()-2</f>
        <v>164</v>
      </c>
      <c r="B166" s="439" t="s">
        <v>867</v>
      </c>
      <c r="C166" s="439" t="s">
        <v>222</v>
      </c>
      <c r="D166" s="437" t="s">
        <v>134</v>
      </c>
      <c r="E166" s="433">
        <f>SUM(Таблица91314[[#This Row],[Средний балл аттестата]:[Балл первоочередной]])</f>
        <v>4.4400000000000004</v>
      </c>
      <c r="F166" s="432">
        <v>4.4400000000000004</v>
      </c>
      <c r="G166" s="437" t="s">
        <v>819</v>
      </c>
      <c r="H166" s="437"/>
      <c r="I166" s="437" t="s">
        <v>476</v>
      </c>
      <c r="J166" s="437" t="s">
        <v>7</v>
      </c>
      <c r="K166" s="437" t="s">
        <v>52</v>
      </c>
      <c r="L166" s="437"/>
      <c r="M166" s="437" t="s">
        <v>42</v>
      </c>
      <c r="N166" s="437" t="s">
        <v>42</v>
      </c>
      <c r="O166" s="437" t="s">
        <v>44</v>
      </c>
    </row>
    <row r="167" spans="1:17" s="85" customFormat="1" ht="56.25" x14ac:dyDescent="0.25">
      <c r="A167" s="422">
        <f>ROW()-2</f>
        <v>165</v>
      </c>
      <c r="B167" s="424" t="s">
        <v>1139</v>
      </c>
      <c r="C167" s="424" t="s">
        <v>222</v>
      </c>
      <c r="D167" s="424" t="s">
        <v>134</v>
      </c>
      <c r="E167" s="425">
        <f>SUM(Таблица91314[[#This Row],[Средний балл аттестата]:[Балл первоочередной]])</f>
        <v>4.41</v>
      </c>
      <c r="F167" s="424">
        <v>4.41</v>
      </c>
      <c r="G167" s="424" t="s">
        <v>819</v>
      </c>
      <c r="H167" s="424"/>
      <c r="I167" s="424" t="s">
        <v>476</v>
      </c>
      <c r="J167" s="424" t="s">
        <v>1092</v>
      </c>
      <c r="K167" s="424" t="s">
        <v>52</v>
      </c>
      <c r="L167" s="424"/>
      <c r="M167" s="461" t="s">
        <v>42</v>
      </c>
      <c r="N167" s="423" t="s">
        <v>42</v>
      </c>
      <c r="O167" s="424" t="s">
        <v>44</v>
      </c>
    </row>
    <row r="168" spans="1:17" s="7" customFormat="1" ht="56.25" x14ac:dyDescent="0.25">
      <c r="A168" s="422">
        <f>ROW()-2</f>
        <v>166</v>
      </c>
      <c r="B168" s="439" t="s">
        <v>300</v>
      </c>
      <c r="C168" s="439" t="s">
        <v>222</v>
      </c>
      <c r="D168" s="437" t="s">
        <v>134</v>
      </c>
      <c r="E168" s="433">
        <f>SUM(Таблица91314[[#This Row],[Средний балл аттестата]:[Балл первоочередной]])</f>
        <v>4.38</v>
      </c>
      <c r="F168" s="432">
        <v>4.38</v>
      </c>
      <c r="G168" s="437" t="s">
        <v>819</v>
      </c>
      <c r="H168" s="437"/>
      <c r="I168" s="437" t="s">
        <v>476</v>
      </c>
      <c r="J168" s="437" t="s">
        <v>7</v>
      </c>
      <c r="K168" s="437" t="s">
        <v>52</v>
      </c>
      <c r="L168" s="437"/>
      <c r="M168" s="437" t="s">
        <v>42</v>
      </c>
      <c r="N168" s="428" t="s">
        <v>42</v>
      </c>
      <c r="O168" s="437" t="s">
        <v>42</v>
      </c>
      <c r="P168" s="87"/>
      <c r="Q168" s="66"/>
    </row>
    <row r="169" spans="1:17" s="7" customFormat="1" ht="56.25" x14ac:dyDescent="0.25">
      <c r="A169" s="422">
        <f>ROW()-2</f>
        <v>167</v>
      </c>
      <c r="B169" s="424" t="s">
        <v>855</v>
      </c>
      <c r="C169" s="424" t="s">
        <v>222</v>
      </c>
      <c r="D169" s="423" t="s">
        <v>134</v>
      </c>
      <c r="E169" s="433">
        <f>SUM(Таблица91314[[#This Row],[Средний балл аттестата]:[Балл первоочередной]])</f>
        <v>4.38</v>
      </c>
      <c r="F169" s="432">
        <v>4.38</v>
      </c>
      <c r="G169" s="437" t="s">
        <v>819</v>
      </c>
      <c r="H169" s="437"/>
      <c r="I169" s="423" t="s">
        <v>476</v>
      </c>
      <c r="J169" s="423" t="s">
        <v>7</v>
      </c>
      <c r="K169" s="423" t="s">
        <v>52</v>
      </c>
      <c r="L169" s="423"/>
      <c r="M169" s="423" t="s">
        <v>42</v>
      </c>
      <c r="N169" s="423" t="s">
        <v>42</v>
      </c>
      <c r="O169" s="428" t="s">
        <v>44</v>
      </c>
    </row>
    <row r="170" spans="1:17" s="239" customFormat="1" ht="75" x14ac:dyDescent="0.25">
      <c r="A170" s="422">
        <f>ROW()-2</f>
        <v>168</v>
      </c>
      <c r="B170" s="424" t="s">
        <v>50</v>
      </c>
      <c r="C170" s="424" t="s">
        <v>222</v>
      </c>
      <c r="D170" s="424" t="s">
        <v>134</v>
      </c>
      <c r="E170" s="425">
        <f>SUM(Таблица91314[[#This Row],[Средний балл аттестата]:[Балл первоочередной]])</f>
        <v>4.38</v>
      </c>
      <c r="F170" s="425">
        <v>4.38</v>
      </c>
      <c r="G170" s="423" t="s">
        <v>819</v>
      </c>
      <c r="H170" s="423"/>
      <c r="I170" s="423" t="s">
        <v>476</v>
      </c>
      <c r="J170" s="423" t="s">
        <v>1071</v>
      </c>
      <c r="K170" s="423" t="s">
        <v>52</v>
      </c>
      <c r="L170" s="423" t="s">
        <v>115</v>
      </c>
      <c r="M170" s="423" t="s">
        <v>42</v>
      </c>
      <c r="N170" s="423" t="s">
        <v>42</v>
      </c>
      <c r="O170" s="423" t="s">
        <v>42</v>
      </c>
    </row>
    <row r="171" spans="1:17" s="85" customFormat="1" ht="75" x14ac:dyDescent="0.25">
      <c r="A171" s="487">
        <f xml:space="preserve"> ROW() - 2</f>
        <v>169</v>
      </c>
      <c r="B171" s="439" t="s">
        <v>707</v>
      </c>
      <c r="C171" s="439" t="s">
        <v>224</v>
      </c>
      <c r="D171" s="437" t="s">
        <v>134</v>
      </c>
      <c r="E171" s="425">
        <f>SUM(Таблица91314[[#This Row],[Средний балл аттестата]:[Балл первоочередной]])</f>
        <v>4.25</v>
      </c>
      <c r="F171" s="432">
        <v>4.25</v>
      </c>
      <c r="G171" s="432" t="s">
        <v>819</v>
      </c>
      <c r="H171" s="432"/>
      <c r="I171" s="437" t="s">
        <v>477</v>
      </c>
      <c r="J171" s="437" t="s">
        <v>3</v>
      </c>
      <c r="K171" s="437" t="s">
        <v>52</v>
      </c>
      <c r="L171" s="437" t="s">
        <v>7</v>
      </c>
      <c r="M171" s="437" t="s">
        <v>42</v>
      </c>
      <c r="N171" s="431" t="s">
        <v>42</v>
      </c>
      <c r="O171" s="437" t="s">
        <v>42</v>
      </c>
      <c r="P171" s="125"/>
      <c r="Q171" s="230"/>
    </row>
    <row r="172" spans="1:17" s="7" customFormat="1" ht="37.5" x14ac:dyDescent="0.25">
      <c r="A172" s="168">
        <f t="shared" ref="A172:A185" si="8">ROW()-2</f>
        <v>170</v>
      </c>
      <c r="B172" s="124" t="s">
        <v>332</v>
      </c>
      <c r="C172" s="124" t="s">
        <v>223</v>
      </c>
      <c r="D172" s="125" t="s">
        <v>134</v>
      </c>
      <c r="E172" s="127">
        <f>SUM(Таблица91314[[#This Row],[Средний балл аттестата]:[Балл первоочередной]])</f>
        <v>4.88</v>
      </c>
      <c r="F172" s="127">
        <v>4.88</v>
      </c>
      <c r="G172" s="125" t="s">
        <v>733</v>
      </c>
      <c r="H172" s="125"/>
      <c r="I172" s="125" t="s">
        <v>477</v>
      </c>
      <c r="J172" s="125" t="s">
        <v>52</v>
      </c>
      <c r="K172" s="125"/>
      <c r="L172" s="125"/>
      <c r="M172" s="125" t="s">
        <v>42</v>
      </c>
      <c r="N172" s="125"/>
      <c r="O172" s="125" t="s">
        <v>42</v>
      </c>
    </row>
    <row r="173" spans="1:17" s="7" customFormat="1" ht="93.75" x14ac:dyDescent="0.25">
      <c r="A173" s="168">
        <f t="shared" si="8"/>
        <v>171</v>
      </c>
      <c r="B173" s="125" t="s">
        <v>735</v>
      </c>
      <c r="C173" s="125" t="s">
        <v>223</v>
      </c>
      <c r="D173" s="125" t="s">
        <v>134</v>
      </c>
      <c r="E173" s="127">
        <f>SUM(Таблица91314[[#This Row],[Средний балл аттестата]:[Балл первоочередной]])</f>
        <v>4.88</v>
      </c>
      <c r="F173" s="127">
        <v>4.88</v>
      </c>
      <c r="G173" s="125" t="s">
        <v>733</v>
      </c>
      <c r="H173" s="125"/>
      <c r="I173" s="125" t="s">
        <v>476</v>
      </c>
      <c r="J173" s="125" t="s">
        <v>6</v>
      </c>
      <c r="K173" s="125" t="s">
        <v>155</v>
      </c>
      <c r="L173" s="125" t="s">
        <v>17</v>
      </c>
      <c r="M173" s="125" t="s">
        <v>42</v>
      </c>
      <c r="N173" s="125" t="s">
        <v>42</v>
      </c>
      <c r="O173" s="125" t="s">
        <v>42</v>
      </c>
    </row>
    <row r="174" spans="1:17" s="85" customFormat="1" ht="56.25" x14ac:dyDescent="0.3">
      <c r="A174" s="168">
        <f t="shared" si="8"/>
        <v>172</v>
      </c>
      <c r="B174" s="124" t="s">
        <v>1038</v>
      </c>
      <c r="C174" s="408" t="s">
        <v>223</v>
      </c>
      <c r="D174" s="125" t="s">
        <v>134</v>
      </c>
      <c r="E174" s="127">
        <f>SUM(Таблица91314[[#This Row],[Средний балл аттестата]:[Балл первоочередной]])</f>
        <v>4.84</v>
      </c>
      <c r="F174" s="127">
        <v>4.84</v>
      </c>
      <c r="G174" s="125" t="s">
        <v>733</v>
      </c>
      <c r="H174" s="125"/>
      <c r="I174" s="125" t="s">
        <v>477</v>
      </c>
      <c r="J174" s="125" t="s">
        <v>7</v>
      </c>
      <c r="K174" s="125" t="s">
        <v>52</v>
      </c>
      <c r="L174" s="125"/>
      <c r="M174" s="125" t="s">
        <v>42</v>
      </c>
      <c r="N174" s="125"/>
      <c r="O174" s="125" t="s">
        <v>44</v>
      </c>
    </row>
    <row r="175" spans="1:17" s="7" customFormat="1" ht="75" x14ac:dyDescent="0.25">
      <c r="A175" s="168">
        <f t="shared" si="8"/>
        <v>173</v>
      </c>
      <c r="B175" s="318" t="s">
        <v>1047</v>
      </c>
      <c r="C175" s="318" t="s">
        <v>223</v>
      </c>
      <c r="D175" s="256" t="s">
        <v>134</v>
      </c>
      <c r="E175" s="319">
        <f>SUM(Таблица91314[[#This Row],[Средний балл аттестата]:[Балл первоочередной]])</f>
        <v>4.82</v>
      </c>
      <c r="F175" s="319">
        <v>4.82</v>
      </c>
      <c r="G175" s="256" t="s">
        <v>733</v>
      </c>
      <c r="H175" s="256"/>
      <c r="I175" s="256" t="s">
        <v>477</v>
      </c>
      <c r="J175" s="256" t="s">
        <v>52</v>
      </c>
      <c r="K175" s="256" t="s">
        <v>7</v>
      </c>
      <c r="L175" s="256" t="s">
        <v>110</v>
      </c>
      <c r="M175" s="256" t="s">
        <v>42</v>
      </c>
      <c r="N175" s="256"/>
      <c r="O175" s="256" t="s">
        <v>42</v>
      </c>
    </row>
    <row r="176" spans="1:17" s="85" customFormat="1" ht="123.75" customHeight="1" x14ac:dyDescent="0.25">
      <c r="A176" s="168">
        <f t="shared" si="8"/>
        <v>174</v>
      </c>
      <c r="B176" s="303" t="s">
        <v>455</v>
      </c>
      <c r="C176" s="303" t="s">
        <v>223</v>
      </c>
      <c r="D176" s="178" t="s">
        <v>134</v>
      </c>
      <c r="E176" s="176">
        <f>SUM(Таблица91314[[#This Row],[Средний балл аттестата]:[Балл первоочередной]])</f>
        <v>4.82</v>
      </c>
      <c r="F176" s="176">
        <v>4.82</v>
      </c>
      <c r="G176" s="178" t="s">
        <v>733</v>
      </c>
      <c r="H176" s="178"/>
      <c r="I176" s="178" t="s">
        <v>477</v>
      </c>
      <c r="J176" s="178" t="s">
        <v>52</v>
      </c>
      <c r="K176" s="178" t="s">
        <v>7</v>
      </c>
      <c r="L176" s="178" t="s">
        <v>1063</v>
      </c>
      <c r="M176" s="178" t="s">
        <v>42</v>
      </c>
      <c r="N176" s="178"/>
      <c r="O176" s="178" t="s">
        <v>42</v>
      </c>
    </row>
    <row r="177" spans="1:15" s="85" customFormat="1" ht="113.25" customHeight="1" x14ac:dyDescent="0.25">
      <c r="A177" s="168">
        <f t="shared" si="8"/>
        <v>175</v>
      </c>
      <c r="B177" s="181" t="s">
        <v>1096</v>
      </c>
      <c r="C177" s="181" t="s">
        <v>223</v>
      </c>
      <c r="D177" s="179" t="s">
        <v>134</v>
      </c>
      <c r="E177" s="182">
        <f>SUM(Таблица91314[[#This Row],[Средний балл аттестата]:[Балл первоочередной]])</f>
        <v>4.76</v>
      </c>
      <c r="F177" s="182">
        <v>4.76</v>
      </c>
      <c r="G177" s="179" t="s">
        <v>733</v>
      </c>
      <c r="H177" s="179"/>
      <c r="I177" s="179" t="s">
        <v>477</v>
      </c>
      <c r="J177" s="179" t="s">
        <v>52</v>
      </c>
      <c r="K177" s="179"/>
      <c r="L177" s="179"/>
      <c r="M177" s="179" t="s">
        <v>42</v>
      </c>
      <c r="N177" s="179" t="s">
        <v>42</v>
      </c>
      <c r="O177" s="179" t="s">
        <v>42</v>
      </c>
    </row>
    <row r="178" spans="1:15" s="85" customFormat="1" ht="37.5" x14ac:dyDescent="0.25">
      <c r="A178" s="168">
        <f t="shared" si="8"/>
        <v>176</v>
      </c>
      <c r="B178" s="181" t="s">
        <v>573</v>
      </c>
      <c r="C178" s="181" t="s">
        <v>223</v>
      </c>
      <c r="D178" s="179" t="s">
        <v>134</v>
      </c>
      <c r="E178" s="182">
        <f>SUM(Таблица91314[[#This Row],[Средний балл аттестата]:[Балл первоочередной]])</f>
        <v>4.7</v>
      </c>
      <c r="F178" s="182">
        <v>4.7</v>
      </c>
      <c r="G178" s="179" t="s">
        <v>733</v>
      </c>
      <c r="H178" s="179"/>
      <c r="I178" s="179" t="s">
        <v>477</v>
      </c>
      <c r="J178" s="179" t="s">
        <v>52</v>
      </c>
      <c r="K178" s="179"/>
      <c r="L178" s="179"/>
      <c r="M178" s="179" t="s">
        <v>42</v>
      </c>
      <c r="N178" s="179"/>
      <c r="O178" s="179" t="s">
        <v>42</v>
      </c>
    </row>
    <row r="179" spans="1:15" s="85" customFormat="1" ht="37.5" x14ac:dyDescent="0.25">
      <c r="A179" s="168">
        <f t="shared" si="8"/>
        <v>177</v>
      </c>
      <c r="B179" s="168" t="s">
        <v>77</v>
      </c>
      <c r="C179" s="181" t="s">
        <v>222</v>
      </c>
      <c r="D179" s="128" t="s">
        <v>134</v>
      </c>
      <c r="E179" s="339">
        <f>SUM(Таблица91314[[#This Row],[Средний балл аттестата]:[Балл первоочередной]])</f>
        <v>4.68</v>
      </c>
      <c r="F179" s="339">
        <v>4.68</v>
      </c>
      <c r="G179" s="128" t="s">
        <v>733</v>
      </c>
      <c r="H179" s="128"/>
      <c r="I179" s="128" t="s">
        <v>477</v>
      </c>
      <c r="J179" s="128" t="s">
        <v>52</v>
      </c>
      <c r="K179" s="128"/>
      <c r="L179" s="128"/>
      <c r="M179" s="128" t="s">
        <v>42</v>
      </c>
      <c r="N179" s="128" t="s">
        <v>42</v>
      </c>
      <c r="O179" s="128" t="s">
        <v>44</v>
      </c>
    </row>
    <row r="180" spans="1:15" s="85" customFormat="1" ht="37.5" x14ac:dyDescent="0.25">
      <c r="A180" s="168">
        <f t="shared" si="8"/>
        <v>178</v>
      </c>
      <c r="B180" s="181" t="s">
        <v>118</v>
      </c>
      <c r="C180" s="181" t="s">
        <v>223</v>
      </c>
      <c r="D180" s="179" t="s">
        <v>134</v>
      </c>
      <c r="E180" s="182">
        <f>SUM(Таблица91314[[#This Row],[Средний балл аттестата]:[Балл первоочередной]])</f>
        <v>4.67</v>
      </c>
      <c r="F180" s="182">
        <v>4.67</v>
      </c>
      <c r="G180" s="179" t="s">
        <v>733</v>
      </c>
      <c r="H180" s="179"/>
      <c r="I180" s="179" t="s">
        <v>477</v>
      </c>
      <c r="J180" s="179" t="s">
        <v>52</v>
      </c>
      <c r="K180" s="179"/>
      <c r="L180" s="179"/>
      <c r="M180" s="179" t="s">
        <v>42</v>
      </c>
      <c r="N180" s="179"/>
      <c r="O180" s="179" t="s">
        <v>44</v>
      </c>
    </row>
    <row r="181" spans="1:15" s="85" customFormat="1" ht="37.5" x14ac:dyDescent="0.25">
      <c r="A181" s="168">
        <f t="shared" si="8"/>
        <v>179</v>
      </c>
      <c r="B181" s="181" t="s">
        <v>535</v>
      </c>
      <c r="C181" s="181" t="s">
        <v>223</v>
      </c>
      <c r="D181" s="179" t="s">
        <v>134</v>
      </c>
      <c r="E181" s="182">
        <f>SUM(Таблица91314[[#This Row],[Средний балл аттестата]:[Балл первоочередной]])</f>
        <v>4.59</v>
      </c>
      <c r="F181" s="182">
        <v>4.59</v>
      </c>
      <c r="G181" s="179" t="s">
        <v>733</v>
      </c>
      <c r="H181" s="179"/>
      <c r="I181" s="179" t="s">
        <v>477</v>
      </c>
      <c r="J181" s="179" t="s">
        <v>52</v>
      </c>
      <c r="K181" s="179"/>
      <c r="L181" s="179"/>
      <c r="M181" s="179" t="s">
        <v>42</v>
      </c>
      <c r="N181" s="179"/>
      <c r="O181" s="179" t="s">
        <v>42</v>
      </c>
    </row>
    <row r="182" spans="1:15" s="85" customFormat="1" ht="56.25" x14ac:dyDescent="0.25">
      <c r="A182" s="168">
        <f t="shared" si="8"/>
        <v>180</v>
      </c>
      <c r="B182" s="181" t="s">
        <v>597</v>
      </c>
      <c r="C182" s="181" t="s">
        <v>223</v>
      </c>
      <c r="D182" s="179" t="s">
        <v>134</v>
      </c>
      <c r="E182" s="182">
        <f>SUM(Таблица91314[[#This Row],[Средний балл аттестата]:[Балл первоочередной]])</f>
        <v>4.58</v>
      </c>
      <c r="F182" s="182">
        <v>4.58</v>
      </c>
      <c r="G182" s="179" t="s">
        <v>819</v>
      </c>
      <c r="H182" s="179"/>
      <c r="I182" s="179" t="s">
        <v>980</v>
      </c>
      <c r="J182" s="179" t="s">
        <v>52</v>
      </c>
      <c r="K182" s="179"/>
      <c r="L182" s="179"/>
      <c r="M182" s="179" t="s">
        <v>42</v>
      </c>
      <c r="N182" s="179" t="s">
        <v>42</v>
      </c>
      <c r="O182" s="179" t="s">
        <v>44</v>
      </c>
    </row>
    <row r="183" spans="1:15" s="85" customFormat="1" ht="37.5" x14ac:dyDescent="0.25">
      <c r="A183" s="168">
        <f t="shared" si="8"/>
        <v>181</v>
      </c>
      <c r="B183" s="179" t="s">
        <v>680</v>
      </c>
      <c r="C183" s="179" t="s">
        <v>222</v>
      </c>
      <c r="D183" s="179" t="s">
        <v>134</v>
      </c>
      <c r="E183" s="182">
        <f>SUM(Таблица91314[[#This Row],[Средний балл аттестата]:[Балл первоочередной]])</f>
        <v>4.5599999999999996</v>
      </c>
      <c r="F183" s="182">
        <v>4.5599999999999996</v>
      </c>
      <c r="G183" s="179" t="s">
        <v>820</v>
      </c>
      <c r="H183" s="179"/>
      <c r="I183" s="179" t="s">
        <v>477</v>
      </c>
      <c r="J183" s="179" t="s">
        <v>52</v>
      </c>
      <c r="K183" s="179"/>
      <c r="L183" s="179"/>
      <c r="M183" s="179" t="s">
        <v>42</v>
      </c>
      <c r="N183" s="179" t="s">
        <v>42</v>
      </c>
      <c r="O183" s="179" t="s">
        <v>42</v>
      </c>
    </row>
    <row r="184" spans="1:15" s="85" customFormat="1" ht="56.25" x14ac:dyDescent="0.25">
      <c r="A184" s="168">
        <f t="shared" si="8"/>
        <v>182</v>
      </c>
      <c r="B184" s="179" t="s">
        <v>576</v>
      </c>
      <c r="C184" s="179" t="s">
        <v>223</v>
      </c>
      <c r="D184" s="179" t="s">
        <v>134</v>
      </c>
      <c r="E184" s="182">
        <f>SUM(Таблица91314[[#This Row],[Средний балл аттестата]:[Балл первоочередной]])</f>
        <v>4.5</v>
      </c>
      <c r="F184" s="182">
        <v>4.5</v>
      </c>
      <c r="G184" s="179" t="s">
        <v>733</v>
      </c>
      <c r="H184" s="179"/>
      <c r="I184" s="179" t="s">
        <v>477</v>
      </c>
      <c r="J184" s="179" t="s">
        <v>17</v>
      </c>
      <c r="K184" s="179" t="s">
        <v>52</v>
      </c>
      <c r="L184" s="179"/>
      <c r="M184" s="179" t="s">
        <v>42</v>
      </c>
      <c r="N184" s="179"/>
      <c r="O184" s="179" t="s">
        <v>42</v>
      </c>
    </row>
    <row r="185" spans="1:15" s="85" customFormat="1" ht="37.5" x14ac:dyDescent="0.25">
      <c r="A185" s="303">
        <f t="shared" si="8"/>
        <v>183</v>
      </c>
      <c r="B185" s="303" t="s">
        <v>727</v>
      </c>
      <c r="C185" s="181" t="s">
        <v>223</v>
      </c>
      <c r="D185" s="178" t="s">
        <v>134</v>
      </c>
      <c r="E185" s="176">
        <f>SUM(Таблица91314[[#This Row],[Средний балл аттестата]:[Балл первоочередной]])</f>
        <v>4.5</v>
      </c>
      <c r="F185" s="176">
        <v>4.5</v>
      </c>
      <c r="G185" s="178" t="s">
        <v>733</v>
      </c>
      <c r="H185" s="178"/>
      <c r="I185" s="178" t="s">
        <v>477</v>
      </c>
      <c r="J185" s="178" t="s">
        <v>52</v>
      </c>
      <c r="K185" s="178"/>
      <c r="L185" s="178"/>
      <c r="M185" s="178" t="s">
        <v>42</v>
      </c>
      <c r="N185" s="178"/>
      <c r="O185" s="178" t="s">
        <v>42</v>
      </c>
    </row>
    <row r="186" spans="1:15" s="85" customFormat="1" ht="131.25" x14ac:dyDescent="0.25">
      <c r="A186" s="168">
        <f xml:space="preserve"> ROW()-2</f>
        <v>184</v>
      </c>
      <c r="B186" s="179" t="s">
        <v>847</v>
      </c>
      <c r="C186" s="179" t="s">
        <v>223</v>
      </c>
      <c r="D186" s="180" t="s">
        <v>134</v>
      </c>
      <c r="E186" s="182">
        <f>SUM(Таблица91314[[#This Row],[Средний балл аттестата]:[Балл первоочередной]])</f>
        <v>4.5</v>
      </c>
      <c r="F186" s="182">
        <v>4.5</v>
      </c>
      <c r="G186" s="182" t="s">
        <v>733</v>
      </c>
      <c r="H186" s="182"/>
      <c r="I186" s="179" t="s">
        <v>477</v>
      </c>
      <c r="J186" s="179" t="s">
        <v>33</v>
      </c>
      <c r="K186" s="179" t="s">
        <v>7</v>
      </c>
      <c r="L186" s="179" t="s">
        <v>848</v>
      </c>
      <c r="M186" s="179" t="s">
        <v>42</v>
      </c>
      <c r="N186" s="179"/>
      <c r="O186" s="179" t="s">
        <v>42</v>
      </c>
    </row>
    <row r="187" spans="1:15" s="85" customFormat="1" ht="56.25" x14ac:dyDescent="0.25">
      <c r="A187" s="168">
        <f>ROW()-2</f>
        <v>185</v>
      </c>
      <c r="B187" s="181" t="s">
        <v>577</v>
      </c>
      <c r="C187" s="181" t="s">
        <v>223</v>
      </c>
      <c r="D187" s="179" t="s">
        <v>134</v>
      </c>
      <c r="E187" s="182">
        <f>SUM(Таблица91314[[#This Row],[Средний балл аттестата]:[Балл первоочередной]])</f>
        <v>4.4400000000000004</v>
      </c>
      <c r="F187" s="182">
        <v>4.4400000000000004</v>
      </c>
      <c r="G187" s="179" t="s">
        <v>733</v>
      </c>
      <c r="H187" s="179"/>
      <c r="I187" s="179" t="s">
        <v>477</v>
      </c>
      <c r="J187" s="179" t="s">
        <v>17</v>
      </c>
      <c r="K187" s="179" t="s">
        <v>52</v>
      </c>
      <c r="L187" s="179"/>
      <c r="M187" s="179" t="s">
        <v>42</v>
      </c>
      <c r="N187" s="179"/>
      <c r="O187" s="179" t="s">
        <v>42</v>
      </c>
    </row>
    <row r="188" spans="1:15" s="85" customFormat="1" ht="37.5" x14ac:dyDescent="0.25">
      <c r="A188" s="303">
        <f>ROW()-2</f>
        <v>186</v>
      </c>
      <c r="B188" s="181" t="s">
        <v>865</v>
      </c>
      <c r="C188" s="181" t="s">
        <v>222</v>
      </c>
      <c r="D188" s="179" t="s">
        <v>134</v>
      </c>
      <c r="E188" s="182">
        <f>SUM(Таблица91314[[#This Row],[Средний балл аттестата]:[Балл первоочередной]])</f>
        <v>4.3899999999999997</v>
      </c>
      <c r="F188" s="182">
        <v>4.3899999999999997</v>
      </c>
      <c r="G188" s="179" t="s">
        <v>733</v>
      </c>
      <c r="H188" s="179"/>
      <c r="I188" s="179" t="s">
        <v>477</v>
      </c>
      <c r="J188" s="179" t="s">
        <v>52</v>
      </c>
      <c r="K188" s="179"/>
      <c r="L188" s="179"/>
      <c r="M188" s="179" t="s">
        <v>42</v>
      </c>
      <c r="N188" s="179" t="s">
        <v>42</v>
      </c>
      <c r="O188" s="179" t="s">
        <v>42</v>
      </c>
    </row>
    <row r="189" spans="1:15" s="85" customFormat="1" ht="37.5" x14ac:dyDescent="0.25">
      <c r="A189" s="168">
        <f>ROW()-2</f>
        <v>187</v>
      </c>
      <c r="B189" s="181" t="s">
        <v>548</v>
      </c>
      <c r="C189" s="181" t="s">
        <v>223</v>
      </c>
      <c r="D189" s="179" t="s">
        <v>134</v>
      </c>
      <c r="E189" s="182">
        <f>SUM(Таблица91314[[#This Row],[Средний балл аттестата]:[Балл первоочередной]])</f>
        <v>4.3899999999999997</v>
      </c>
      <c r="F189" s="182">
        <v>4.3899999999999997</v>
      </c>
      <c r="G189" s="179" t="s">
        <v>733</v>
      </c>
      <c r="H189" s="179"/>
      <c r="I189" s="179" t="s">
        <v>477</v>
      </c>
      <c r="J189" s="179" t="s">
        <v>52</v>
      </c>
      <c r="K189" s="179"/>
      <c r="L189" s="179"/>
      <c r="M189" s="179" t="s">
        <v>42</v>
      </c>
      <c r="N189" s="179"/>
      <c r="O189" s="179" t="s">
        <v>44</v>
      </c>
    </row>
    <row r="190" spans="1:15" s="85" customFormat="1" ht="56.25" x14ac:dyDescent="0.25">
      <c r="A190" s="303">
        <f>ROW()-2</f>
        <v>188</v>
      </c>
      <c r="B190" s="128" t="s">
        <v>482</v>
      </c>
      <c r="C190" s="179" t="s">
        <v>223</v>
      </c>
      <c r="D190" s="128" t="s">
        <v>134</v>
      </c>
      <c r="E190" s="339">
        <f>SUM(Таблица91314[[#This Row],[Средний балл аттестата]:[Балл первоочередной]])</f>
        <v>4.38</v>
      </c>
      <c r="F190" s="339">
        <v>4.38</v>
      </c>
      <c r="G190" s="128" t="s">
        <v>733</v>
      </c>
      <c r="H190" s="128"/>
      <c r="I190" s="128" t="s">
        <v>477</v>
      </c>
      <c r="J190" s="128" t="s">
        <v>52</v>
      </c>
      <c r="K190" s="128" t="s">
        <v>5</v>
      </c>
      <c r="L190" s="128" t="s">
        <v>17</v>
      </c>
      <c r="M190" s="128" t="s">
        <v>42</v>
      </c>
      <c r="N190" s="128"/>
      <c r="O190" s="128" t="s">
        <v>42</v>
      </c>
    </row>
    <row r="191" spans="1:15" s="85" customFormat="1" ht="56.25" x14ac:dyDescent="0.3">
      <c r="A191" s="168">
        <f xml:space="preserve"> ROW()-2</f>
        <v>189</v>
      </c>
      <c r="B191" s="306" t="s">
        <v>1028</v>
      </c>
      <c r="C191" s="179" t="s">
        <v>223</v>
      </c>
      <c r="D191" s="306" t="s">
        <v>134</v>
      </c>
      <c r="E191" s="348">
        <f>SUM(Таблица91314[[#This Row],[Средний балл аттестата]:[Балл первоочередной]])</f>
        <v>4.38</v>
      </c>
      <c r="F191" s="346">
        <v>4.38</v>
      </c>
      <c r="G191" s="344" t="s">
        <v>733</v>
      </c>
      <c r="H191" s="348"/>
      <c r="I191" s="306" t="s">
        <v>477</v>
      </c>
      <c r="J191" s="306" t="s">
        <v>5</v>
      </c>
      <c r="K191" s="306" t="s">
        <v>52</v>
      </c>
      <c r="L191" s="346"/>
      <c r="M191" s="306" t="s">
        <v>42</v>
      </c>
      <c r="N191" s="334"/>
      <c r="O191" s="306" t="s">
        <v>44</v>
      </c>
    </row>
    <row r="192" spans="1:15" s="85" customFormat="1" ht="75" x14ac:dyDescent="0.25">
      <c r="A192" s="303">
        <f t="shared" ref="A192:A211" si="9">ROW()-2</f>
        <v>190</v>
      </c>
      <c r="B192" s="390" t="s">
        <v>1109</v>
      </c>
      <c r="C192" s="390" t="s">
        <v>223</v>
      </c>
      <c r="D192" s="307" t="s">
        <v>134</v>
      </c>
      <c r="E192" s="357">
        <f>SUM(Таблица91314[[#This Row],[Средний балл аттестата]:[Балл первоочередной]])</f>
        <v>4.37</v>
      </c>
      <c r="F192" s="357">
        <v>4.37</v>
      </c>
      <c r="G192" s="307" t="s">
        <v>733</v>
      </c>
      <c r="H192" s="307"/>
      <c r="I192" s="307" t="s">
        <v>477</v>
      </c>
      <c r="J192" s="307" t="s">
        <v>52</v>
      </c>
      <c r="K192" s="307" t="s">
        <v>7</v>
      </c>
      <c r="L192" s="307"/>
      <c r="M192" s="307" t="s">
        <v>42</v>
      </c>
      <c r="N192" s="358" t="s">
        <v>42</v>
      </c>
      <c r="O192" s="307" t="s">
        <v>42</v>
      </c>
    </row>
    <row r="193" spans="1:15" s="85" customFormat="1" ht="56.25" x14ac:dyDescent="0.25">
      <c r="A193" s="168">
        <f t="shared" si="9"/>
        <v>191</v>
      </c>
      <c r="B193" s="181" t="s">
        <v>905</v>
      </c>
      <c r="C193" s="181" t="s">
        <v>222</v>
      </c>
      <c r="D193" s="179" t="s">
        <v>134</v>
      </c>
      <c r="E193" s="182">
        <f>SUM(Таблица91314[[#This Row],[Средний балл аттестата]:[Балл первоочередной]])</f>
        <v>4.37</v>
      </c>
      <c r="F193" s="182">
        <v>4.37</v>
      </c>
      <c r="G193" s="179" t="s">
        <v>733</v>
      </c>
      <c r="H193" s="179"/>
      <c r="I193" s="179" t="s">
        <v>477</v>
      </c>
      <c r="J193" s="179" t="s">
        <v>7</v>
      </c>
      <c r="K193" s="179" t="s">
        <v>52</v>
      </c>
      <c r="L193" s="179"/>
      <c r="M193" s="179" t="s">
        <v>42</v>
      </c>
      <c r="N193" s="128"/>
      <c r="O193" s="179" t="s">
        <v>42</v>
      </c>
    </row>
    <row r="194" spans="1:15" s="85" customFormat="1" ht="75" x14ac:dyDescent="0.25">
      <c r="A194" s="303">
        <f t="shared" si="9"/>
        <v>192</v>
      </c>
      <c r="B194" s="303" t="s">
        <v>256</v>
      </c>
      <c r="C194" s="303" t="s">
        <v>223</v>
      </c>
      <c r="D194" s="178" t="s">
        <v>134</v>
      </c>
      <c r="E194" s="176">
        <f>SUM(Таблица91314[[#This Row],[Средний балл аттестата]:[Балл первоочередной]])</f>
        <v>4.3499999999999996</v>
      </c>
      <c r="F194" s="176">
        <v>4.3499999999999996</v>
      </c>
      <c r="G194" s="178" t="s">
        <v>733</v>
      </c>
      <c r="H194" s="178"/>
      <c r="I194" s="178" t="s">
        <v>477</v>
      </c>
      <c r="J194" s="178" t="s">
        <v>52</v>
      </c>
      <c r="K194" s="178" t="s">
        <v>7</v>
      </c>
      <c r="L194" s="178" t="s">
        <v>17</v>
      </c>
      <c r="M194" s="178" t="s">
        <v>42</v>
      </c>
      <c r="N194" s="178"/>
      <c r="O194" s="178" t="s">
        <v>42</v>
      </c>
    </row>
    <row r="195" spans="1:15" s="303" customFormat="1" ht="37.5" x14ac:dyDescent="0.25">
      <c r="A195" s="168">
        <f t="shared" si="9"/>
        <v>193</v>
      </c>
      <c r="B195" s="181" t="s">
        <v>187</v>
      </c>
      <c r="C195" s="179" t="s">
        <v>222</v>
      </c>
      <c r="D195" s="179" t="s">
        <v>134</v>
      </c>
      <c r="E195" s="182">
        <f>SUM(Таблица91314[[#This Row],[Средний балл аттестата]:[Балл первоочередной]])</f>
        <v>4.3499999999999996</v>
      </c>
      <c r="F195" s="182">
        <v>4.3499999999999996</v>
      </c>
      <c r="G195" s="179" t="s">
        <v>819</v>
      </c>
      <c r="H195" s="179"/>
      <c r="I195" s="179" t="s">
        <v>479</v>
      </c>
      <c r="J195" s="179" t="s">
        <v>183</v>
      </c>
      <c r="K195" s="179"/>
      <c r="L195" s="179"/>
      <c r="M195" s="178" t="s">
        <v>42</v>
      </c>
      <c r="N195" s="128" t="s">
        <v>42</v>
      </c>
      <c r="O195" s="179" t="s">
        <v>42</v>
      </c>
    </row>
    <row r="196" spans="1:15" s="85" customFormat="1" ht="56.25" x14ac:dyDescent="0.25">
      <c r="A196" s="303">
        <f t="shared" si="9"/>
        <v>194</v>
      </c>
      <c r="B196" s="303" t="s">
        <v>739</v>
      </c>
      <c r="C196" s="303" t="s">
        <v>222</v>
      </c>
      <c r="D196" s="178" t="s">
        <v>134</v>
      </c>
      <c r="E196" s="176">
        <f>SUM(Таблица91314[[#This Row],[Средний балл аттестата]:[Балл первоочередной]])</f>
        <v>4.33</v>
      </c>
      <c r="F196" s="176">
        <v>4.33</v>
      </c>
      <c r="G196" s="178" t="s">
        <v>819</v>
      </c>
      <c r="H196" s="178"/>
      <c r="I196" s="178" t="s">
        <v>1178</v>
      </c>
      <c r="J196" s="178" t="s">
        <v>7</v>
      </c>
      <c r="K196" s="178" t="s">
        <v>52</v>
      </c>
      <c r="L196" s="178"/>
      <c r="M196" s="178" t="s">
        <v>42</v>
      </c>
      <c r="N196" s="178" t="s">
        <v>42</v>
      </c>
      <c r="O196" s="178" t="s">
        <v>42</v>
      </c>
    </row>
    <row r="197" spans="1:15" s="303" customFormat="1" ht="75" x14ac:dyDescent="0.25">
      <c r="A197" s="303">
        <f t="shared" si="9"/>
        <v>195</v>
      </c>
      <c r="B197" s="303" t="s">
        <v>1169</v>
      </c>
      <c r="C197" s="303" t="s">
        <v>223</v>
      </c>
      <c r="D197" s="178" t="s">
        <v>134</v>
      </c>
      <c r="E197" s="319">
        <f>SUM(Таблица91314[[#This Row],[Средний балл аттестата]:[Балл первоочередной]])</f>
        <v>4.32</v>
      </c>
      <c r="F197" s="319">
        <v>4.32</v>
      </c>
      <c r="G197" s="256" t="s">
        <v>733</v>
      </c>
      <c r="H197" s="256"/>
      <c r="I197" s="178" t="s">
        <v>477</v>
      </c>
      <c r="J197" s="178" t="s">
        <v>52</v>
      </c>
      <c r="K197" s="178" t="s">
        <v>5</v>
      </c>
      <c r="L197" s="178" t="s">
        <v>6</v>
      </c>
      <c r="M197" s="318" t="s">
        <v>42</v>
      </c>
      <c r="N197" s="256" t="s">
        <v>42</v>
      </c>
      <c r="O197" s="178" t="s">
        <v>42</v>
      </c>
    </row>
    <row r="198" spans="1:15" s="85" customFormat="1" ht="75" x14ac:dyDescent="0.25">
      <c r="A198" s="303">
        <f t="shared" si="9"/>
        <v>196</v>
      </c>
      <c r="B198" s="303" t="s">
        <v>660</v>
      </c>
      <c r="C198" s="303" t="s">
        <v>223</v>
      </c>
      <c r="D198" s="178" t="s">
        <v>134</v>
      </c>
      <c r="E198" s="176">
        <f>SUM(Таблица91314[[#This Row],[Средний балл аттестата]:[Балл первоочередной]])</f>
        <v>4.24</v>
      </c>
      <c r="F198" s="176">
        <v>4.24</v>
      </c>
      <c r="G198" s="178" t="s">
        <v>733</v>
      </c>
      <c r="H198" s="178"/>
      <c r="I198" s="178" t="s">
        <v>477</v>
      </c>
      <c r="J198" s="178" t="s">
        <v>7</v>
      </c>
      <c r="K198" s="178" t="s">
        <v>52</v>
      </c>
      <c r="L198" s="178" t="s">
        <v>6</v>
      </c>
      <c r="M198" s="178" t="s">
        <v>42</v>
      </c>
      <c r="N198" s="178"/>
      <c r="O198" s="178" t="s">
        <v>42</v>
      </c>
    </row>
    <row r="199" spans="1:15" s="85" customFormat="1" ht="37.5" x14ac:dyDescent="0.25">
      <c r="A199" s="303">
        <f t="shared" si="9"/>
        <v>197</v>
      </c>
      <c r="B199" s="303" t="s">
        <v>713</v>
      </c>
      <c r="C199" s="303" t="s">
        <v>223</v>
      </c>
      <c r="D199" s="178" t="s">
        <v>134</v>
      </c>
      <c r="E199" s="176">
        <f>SUM(Таблица91314[[#This Row],[Средний балл аттестата]:[Балл первоочередной]])</f>
        <v>4.21</v>
      </c>
      <c r="F199" s="176">
        <v>4.21</v>
      </c>
      <c r="G199" s="178" t="s">
        <v>733</v>
      </c>
      <c r="H199" s="178"/>
      <c r="I199" s="178" t="s">
        <v>477</v>
      </c>
      <c r="J199" s="178" t="s">
        <v>52</v>
      </c>
      <c r="K199" s="178"/>
      <c r="L199" s="178"/>
      <c r="M199" s="178" t="s">
        <v>42</v>
      </c>
      <c r="N199" s="178"/>
      <c r="O199" s="178" t="s">
        <v>44</v>
      </c>
    </row>
    <row r="200" spans="1:15" s="85" customFormat="1" ht="37.5" x14ac:dyDescent="0.25">
      <c r="A200" s="168">
        <f t="shared" si="9"/>
        <v>198</v>
      </c>
      <c r="B200" s="303" t="s">
        <v>935</v>
      </c>
      <c r="C200" s="181" t="s">
        <v>223</v>
      </c>
      <c r="D200" s="178" t="s">
        <v>134</v>
      </c>
      <c r="E200" s="176">
        <f>SUM(Таблица91314[[#This Row],[Средний балл аттестата]:[Балл первоочередной]])</f>
        <v>4.1900000000000004</v>
      </c>
      <c r="F200" s="176">
        <v>4.1900000000000004</v>
      </c>
      <c r="G200" s="178" t="s">
        <v>733</v>
      </c>
      <c r="H200" s="178"/>
      <c r="I200" s="178" t="s">
        <v>477</v>
      </c>
      <c r="J200" s="178" t="s">
        <v>52</v>
      </c>
      <c r="K200" s="178" t="s">
        <v>5</v>
      </c>
      <c r="L200" s="178"/>
      <c r="M200" s="178" t="s">
        <v>42</v>
      </c>
      <c r="N200" s="178"/>
      <c r="O200" s="178" t="s">
        <v>42</v>
      </c>
    </row>
    <row r="201" spans="1:15" s="85" customFormat="1" ht="37.5" x14ac:dyDescent="0.25">
      <c r="A201" s="178">
        <f t="shared" si="9"/>
        <v>199</v>
      </c>
      <c r="B201" s="178" t="s">
        <v>1177</v>
      </c>
      <c r="C201" s="178" t="s">
        <v>223</v>
      </c>
      <c r="D201" s="178" t="s">
        <v>134</v>
      </c>
      <c r="E201" s="176">
        <f>SUM(Таблица91314[[#This Row],[Средний балл аттестата]:[Балл первоочередной]])</f>
        <v>4.13</v>
      </c>
      <c r="F201" s="178">
        <v>4.13</v>
      </c>
      <c r="G201" s="178" t="s">
        <v>733</v>
      </c>
      <c r="H201" s="178"/>
      <c r="I201" s="178" t="s">
        <v>477</v>
      </c>
      <c r="J201" s="178" t="s">
        <v>52</v>
      </c>
      <c r="K201" s="178"/>
      <c r="L201" s="178"/>
      <c r="M201" s="318" t="s">
        <v>42</v>
      </c>
      <c r="N201" s="256" t="s">
        <v>42</v>
      </c>
      <c r="O201" s="178" t="s">
        <v>44</v>
      </c>
    </row>
    <row r="202" spans="1:15" s="85" customFormat="1" ht="131.25" x14ac:dyDescent="0.25">
      <c r="A202" s="168">
        <f t="shared" si="9"/>
        <v>200</v>
      </c>
      <c r="B202" s="308" t="s">
        <v>418</v>
      </c>
      <c r="C202" s="181" t="s">
        <v>223</v>
      </c>
      <c r="D202" s="179" t="s">
        <v>134</v>
      </c>
      <c r="E202" s="182">
        <f>SUM(Таблица91314[[#This Row],[Средний балл аттестата]:[Балл первоочередной]])</f>
        <v>4.13</v>
      </c>
      <c r="F202" s="309">
        <v>4.13</v>
      </c>
      <c r="G202" s="183" t="s">
        <v>733</v>
      </c>
      <c r="H202" s="183"/>
      <c r="I202" s="183" t="s">
        <v>477</v>
      </c>
      <c r="J202" s="183" t="s">
        <v>17</v>
      </c>
      <c r="K202" s="183" t="s">
        <v>5</v>
      </c>
      <c r="L202" s="183" t="s">
        <v>419</v>
      </c>
      <c r="M202" s="183" t="s">
        <v>42</v>
      </c>
      <c r="N202" s="183"/>
      <c r="O202" s="311" t="s">
        <v>44</v>
      </c>
    </row>
    <row r="203" spans="1:15" s="85" customFormat="1" ht="75" x14ac:dyDescent="0.25">
      <c r="A203" s="303">
        <f t="shared" si="9"/>
        <v>201</v>
      </c>
      <c r="B203" s="303" t="s">
        <v>746</v>
      </c>
      <c r="C203" s="303" t="s">
        <v>223</v>
      </c>
      <c r="D203" s="178" t="s">
        <v>134</v>
      </c>
      <c r="E203" s="176">
        <f>SUM(Таблица91314[[#This Row],[Средний балл аттестата]:[Балл первоочередной]])</f>
        <v>4.13</v>
      </c>
      <c r="F203" s="176">
        <v>4.13</v>
      </c>
      <c r="G203" s="178" t="s">
        <v>733</v>
      </c>
      <c r="H203" s="178"/>
      <c r="I203" s="178" t="s">
        <v>477</v>
      </c>
      <c r="J203" s="178" t="s">
        <v>52</v>
      </c>
      <c r="K203" s="178" t="s">
        <v>7</v>
      </c>
      <c r="L203" s="178" t="s">
        <v>321</v>
      </c>
      <c r="M203" s="178" t="s">
        <v>42</v>
      </c>
      <c r="N203" s="183"/>
      <c r="O203" s="311" t="s">
        <v>44</v>
      </c>
    </row>
    <row r="204" spans="1:15" s="85" customFormat="1" ht="75" x14ac:dyDescent="0.25">
      <c r="A204" s="168">
        <f t="shared" si="9"/>
        <v>202</v>
      </c>
      <c r="B204" s="303" t="s">
        <v>725</v>
      </c>
      <c r="C204" s="303" t="s">
        <v>223</v>
      </c>
      <c r="D204" s="178" t="s">
        <v>134</v>
      </c>
      <c r="E204" s="176">
        <f>SUM(Таблица91314[[#This Row],[Средний балл аттестата]:[Балл первоочередной]])</f>
        <v>4.1100000000000003</v>
      </c>
      <c r="F204" s="176">
        <v>4.1100000000000003</v>
      </c>
      <c r="G204" s="178" t="s">
        <v>733</v>
      </c>
      <c r="H204" s="178"/>
      <c r="I204" s="178" t="s">
        <v>477</v>
      </c>
      <c r="J204" s="178" t="s">
        <v>52</v>
      </c>
      <c r="K204" s="178" t="s">
        <v>760</v>
      </c>
      <c r="L204" s="178"/>
      <c r="M204" s="178" t="s">
        <v>42</v>
      </c>
      <c r="N204" s="178"/>
      <c r="O204" s="178" t="s">
        <v>44</v>
      </c>
    </row>
    <row r="205" spans="1:15" s="85" customFormat="1" ht="75" x14ac:dyDescent="0.3">
      <c r="A205" s="303">
        <f t="shared" si="9"/>
        <v>203</v>
      </c>
      <c r="B205" s="320" t="s">
        <v>553</v>
      </c>
      <c r="C205" s="320" t="s">
        <v>223</v>
      </c>
      <c r="D205" s="320" t="s">
        <v>134</v>
      </c>
      <c r="E205" s="176">
        <f>SUM(Таблица91314[[#This Row],[Средний балл аттестата]:[Балл первоочередной]])</f>
        <v>4.0599999999999996</v>
      </c>
      <c r="F205" s="178">
        <v>4.0599999999999996</v>
      </c>
      <c r="G205" s="322" t="s">
        <v>733</v>
      </c>
      <c r="H205" s="323"/>
      <c r="I205" s="178" t="s">
        <v>477</v>
      </c>
      <c r="J205" s="178" t="s">
        <v>52</v>
      </c>
      <c r="K205" s="178" t="s">
        <v>7</v>
      </c>
      <c r="L205" s="178"/>
      <c r="M205" s="324" t="s">
        <v>42</v>
      </c>
      <c r="N205" s="324"/>
      <c r="O205" s="178" t="s">
        <v>42</v>
      </c>
    </row>
    <row r="206" spans="1:15" s="85" customFormat="1" ht="56.25" x14ac:dyDescent="0.25">
      <c r="A206" s="168">
        <f t="shared" si="9"/>
        <v>204</v>
      </c>
      <c r="B206" s="178" t="s">
        <v>845</v>
      </c>
      <c r="C206" s="178" t="s">
        <v>223</v>
      </c>
      <c r="D206" s="178" t="s">
        <v>134</v>
      </c>
      <c r="E206" s="176">
        <f>SUM(Таблица91314[[#This Row],[Средний балл аттестата]:[Балл первоочередной]])</f>
        <v>4.0599999999999996</v>
      </c>
      <c r="F206" s="303">
        <v>4.0599999999999996</v>
      </c>
      <c r="G206" s="176" t="s">
        <v>733</v>
      </c>
      <c r="H206" s="176"/>
      <c r="I206" s="178" t="s">
        <v>477</v>
      </c>
      <c r="J206" s="178" t="s">
        <v>5</v>
      </c>
      <c r="K206" s="178" t="s">
        <v>52</v>
      </c>
      <c r="L206" s="178"/>
      <c r="M206" s="178" t="s">
        <v>42</v>
      </c>
      <c r="N206" s="178"/>
      <c r="O206" s="178" t="s">
        <v>42</v>
      </c>
    </row>
    <row r="207" spans="1:15" s="85" customFormat="1" ht="37.5" x14ac:dyDescent="0.25">
      <c r="A207" s="303">
        <f t="shared" si="9"/>
        <v>205</v>
      </c>
      <c r="B207" s="303" t="s">
        <v>539</v>
      </c>
      <c r="C207" s="303" t="s">
        <v>223</v>
      </c>
      <c r="D207" s="178" t="s">
        <v>134</v>
      </c>
      <c r="E207" s="176">
        <f>SUM(Таблица91314[[#This Row],[Средний балл аттестата]:[Балл первоочередной]])</f>
        <v>4.05</v>
      </c>
      <c r="F207" s="176">
        <v>4.05</v>
      </c>
      <c r="G207" s="178" t="s">
        <v>733</v>
      </c>
      <c r="H207" s="178"/>
      <c r="I207" s="178" t="s">
        <v>477</v>
      </c>
      <c r="J207" s="178" t="s">
        <v>52</v>
      </c>
      <c r="K207" s="178"/>
      <c r="L207" s="178"/>
      <c r="M207" s="178" t="s">
        <v>42</v>
      </c>
      <c r="N207" s="178"/>
      <c r="O207" s="178" t="s">
        <v>42</v>
      </c>
    </row>
    <row r="208" spans="1:15" s="85" customFormat="1" ht="75" x14ac:dyDescent="0.25">
      <c r="A208" s="168">
        <f t="shared" si="9"/>
        <v>206</v>
      </c>
      <c r="B208" s="303" t="s">
        <v>492</v>
      </c>
      <c r="C208" s="303" t="s">
        <v>223</v>
      </c>
      <c r="D208" s="176" t="s">
        <v>134</v>
      </c>
      <c r="E208" s="176">
        <f>SUM(Таблица91314[[#This Row],[Средний балл аттестата]:[Балл первоочередной]])</f>
        <v>4</v>
      </c>
      <c r="F208" s="176">
        <v>4</v>
      </c>
      <c r="G208" s="178" t="s">
        <v>819</v>
      </c>
      <c r="H208" s="178"/>
      <c r="I208" s="178" t="s">
        <v>476</v>
      </c>
      <c r="J208" s="178" t="s">
        <v>6</v>
      </c>
      <c r="K208" s="178" t="s">
        <v>7</v>
      </c>
      <c r="L208" s="178"/>
      <c r="M208" s="178" t="s">
        <v>42</v>
      </c>
      <c r="N208" s="178" t="s">
        <v>42</v>
      </c>
      <c r="O208" s="178" t="s">
        <v>42</v>
      </c>
    </row>
    <row r="209" spans="1:15" s="85" customFormat="1" ht="56.25" x14ac:dyDescent="0.25">
      <c r="A209" s="303">
        <f t="shared" si="9"/>
        <v>207</v>
      </c>
      <c r="B209" s="303" t="s">
        <v>663</v>
      </c>
      <c r="C209" s="303" t="s">
        <v>223</v>
      </c>
      <c r="D209" s="178" t="s">
        <v>134</v>
      </c>
      <c r="E209" s="176">
        <f>SUM(Таблица91314[[#This Row],[Средний балл аттестата]:[Балл первоочередной]])</f>
        <v>3.95</v>
      </c>
      <c r="F209" s="176">
        <v>3.95</v>
      </c>
      <c r="G209" s="178" t="s">
        <v>733</v>
      </c>
      <c r="H209" s="178"/>
      <c r="I209" s="178" t="s">
        <v>477</v>
      </c>
      <c r="J209" s="178" t="s">
        <v>7</v>
      </c>
      <c r="K209" s="178" t="s">
        <v>52</v>
      </c>
      <c r="L209" s="178"/>
      <c r="M209" s="178" t="s">
        <v>42</v>
      </c>
      <c r="N209" s="178"/>
      <c r="O209" s="178" t="s">
        <v>44</v>
      </c>
    </row>
    <row r="210" spans="1:15" s="85" customFormat="1" ht="56.25" x14ac:dyDescent="0.25">
      <c r="A210" s="168">
        <f t="shared" si="9"/>
        <v>208</v>
      </c>
      <c r="B210" s="303" t="s">
        <v>518</v>
      </c>
      <c r="C210" s="303" t="s">
        <v>223</v>
      </c>
      <c r="D210" s="178" t="s">
        <v>134</v>
      </c>
      <c r="E210" s="176">
        <f>SUM(Таблица91314[[#This Row],[Средний балл аттестата]:[Балл первоочередной]])</f>
        <v>3.94</v>
      </c>
      <c r="F210" s="176">
        <v>3.94</v>
      </c>
      <c r="G210" s="178" t="s">
        <v>733</v>
      </c>
      <c r="H210" s="178"/>
      <c r="I210" s="178" t="s">
        <v>477</v>
      </c>
      <c r="J210" s="178" t="s">
        <v>17</v>
      </c>
      <c r="K210" s="178" t="s">
        <v>52</v>
      </c>
      <c r="L210" s="178" t="s">
        <v>110</v>
      </c>
      <c r="M210" s="178" t="s">
        <v>42</v>
      </c>
      <c r="N210" s="178"/>
      <c r="O210" s="178" t="s">
        <v>44</v>
      </c>
    </row>
    <row r="211" spans="1:15" s="85" customFormat="1" ht="56.25" x14ac:dyDescent="0.25">
      <c r="A211" s="303">
        <f t="shared" si="9"/>
        <v>209</v>
      </c>
      <c r="B211" s="303" t="s">
        <v>609</v>
      </c>
      <c r="C211" s="303" t="s">
        <v>223</v>
      </c>
      <c r="D211" s="178" t="s">
        <v>134</v>
      </c>
      <c r="E211" s="176">
        <f>SUM(Таблица91314[[#This Row],[Средний балл аттестата]:[Балл первоочередной]])</f>
        <v>3.94</v>
      </c>
      <c r="F211" s="176">
        <v>3.94</v>
      </c>
      <c r="G211" s="178" t="s">
        <v>733</v>
      </c>
      <c r="H211" s="178"/>
      <c r="I211" s="178" t="s">
        <v>477</v>
      </c>
      <c r="J211" s="178" t="s">
        <v>52</v>
      </c>
      <c r="K211" s="178" t="s">
        <v>17</v>
      </c>
      <c r="L211" s="178" t="s">
        <v>110</v>
      </c>
      <c r="M211" s="178" t="s">
        <v>42</v>
      </c>
      <c r="N211" s="178"/>
      <c r="O211" s="178" t="s">
        <v>42</v>
      </c>
    </row>
    <row r="212" spans="1:15" s="85" customFormat="1" ht="56.25" x14ac:dyDescent="0.25">
      <c r="A212" s="168">
        <f xml:space="preserve"> ROW()-2</f>
        <v>210</v>
      </c>
      <c r="B212" s="178" t="s">
        <v>775</v>
      </c>
      <c r="C212" s="178" t="s">
        <v>223</v>
      </c>
      <c r="D212" s="178" t="s">
        <v>134</v>
      </c>
      <c r="E212" s="176">
        <f>SUM(Таблица91314[[#This Row],[Средний балл аттестата]:[Балл первоочередной]])</f>
        <v>3.94</v>
      </c>
      <c r="F212" s="176">
        <v>3.94</v>
      </c>
      <c r="G212" s="176" t="s">
        <v>733</v>
      </c>
      <c r="H212" s="176"/>
      <c r="I212" s="178" t="s">
        <v>476</v>
      </c>
      <c r="J212" s="178" t="s">
        <v>115</v>
      </c>
      <c r="K212" s="178" t="s">
        <v>52</v>
      </c>
      <c r="L212" s="178"/>
      <c r="M212" s="178" t="s">
        <v>42</v>
      </c>
      <c r="N212" s="178"/>
      <c r="O212" s="178" t="s">
        <v>42</v>
      </c>
    </row>
    <row r="213" spans="1:15" s="85" customFormat="1" ht="75" x14ac:dyDescent="0.25">
      <c r="A213" s="303">
        <f t="shared" ref="A213:A219" si="10">ROW()-2</f>
        <v>211</v>
      </c>
      <c r="B213" s="303" t="s">
        <v>654</v>
      </c>
      <c r="C213" s="303" t="s">
        <v>224</v>
      </c>
      <c r="D213" s="178" t="s">
        <v>134</v>
      </c>
      <c r="E213" s="176">
        <f>SUM(Таблица91314[[#This Row],[Средний балл аттестата]:[Балл первоочередной]])</f>
        <v>3.94</v>
      </c>
      <c r="F213" s="176">
        <v>3.94</v>
      </c>
      <c r="G213" s="178" t="s">
        <v>819</v>
      </c>
      <c r="H213" s="178"/>
      <c r="I213" s="178" t="s">
        <v>1155</v>
      </c>
      <c r="J213" s="178" t="s">
        <v>52</v>
      </c>
      <c r="K213" s="178" t="s">
        <v>110</v>
      </c>
      <c r="L213" s="178" t="s">
        <v>7</v>
      </c>
      <c r="M213" s="178" t="s">
        <v>42</v>
      </c>
      <c r="N213" s="178" t="s">
        <v>42</v>
      </c>
      <c r="O213" s="178" t="s">
        <v>44</v>
      </c>
    </row>
    <row r="214" spans="1:15" s="85" customFormat="1" ht="37.5" x14ac:dyDescent="0.25">
      <c r="A214" s="168">
        <f t="shared" si="10"/>
        <v>212</v>
      </c>
      <c r="B214" s="303" t="s">
        <v>606</v>
      </c>
      <c r="C214" s="303" t="s">
        <v>223</v>
      </c>
      <c r="D214" s="178" t="s">
        <v>134</v>
      </c>
      <c r="E214" s="176">
        <f>SUM(Таблица91314[[#This Row],[Средний балл аттестата]:[Балл первоочередной]])</f>
        <v>3.88</v>
      </c>
      <c r="F214" s="176">
        <v>3.88</v>
      </c>
      <c r="G214" s="178" t="s">
        <v>733</v>
      </c>
      <c r="H214" s="178"/>
      <c r="I214" s="178" t="s">
        <v>477</v>
      </c>
      <c r="J214" s="178" t="s">
        <v>52</v>
      </c>
      <c r="K214" s="178"/>
      <c r="L214" s="178"/>
      <c r="M214" s="178" t="s">
        <v>42</v>
      </c>
      <c r="N214" s="178" t="s">
        <v>168</v>
      </c>
      <c r="O214" s="178" t="s">
        <v>42</v>
      </c>
    </row>
    <row r="215" spans="1:15" s="85" customFormat="1" ht="37.5" x14ac:dyDescent="0.25">
      <c r="A215" s="303">
        <f t="shared" si="10"/>
        <v>213</v>
      </c>
      <c r="B215" s="303" t="s">
        <v>1020</v>
      </c>
      <c r="C215" s="303" t="s">
        <v>223</v>
      </c>
      <c r="D215" s="178" t="s">
        <v>134</v>
      </c>
      <c r="E215" s="176">
        <f>SUM(Таблица91314[[#This Row],[Средний балл аттестата]:[Балл первоочередной]])</f>
        <v>3.88</v>
      </c>
      <c r="F215" s="176">
        <v>3.88</v>
      </c>
      <c r="G215" s="178" t="s">
        <v>733</v>
      </c>
      <c r="H215" s="178"/>
      <c r="I215" s="178" t="s">
        <v>477</v>
      </c>
      <c r="J215" s="178" t="s">
        <v>52</v>
      </c>
      <c r="K215" s="178"/>
      <c r="L215" s="178"/>
      <c r="M215" s="178" t="s">
        <v>42</v>
      </c>
      <c r="N215" s="178"/>
      <c r="O215" s="178" t="s">
        <v>42</v>
      </c>
    </row>
    <row r="216" spans="1:15" s="85" customFormat="1" ht="56.25" x14ac:dyDescent="0.25">
      <c r="A216" s="168">
        <f t="shared" si="10"/>
        <v>214</v>
      </c>
      <c r="B216" s="303" t="s">
        <v>1036</v>
      </c>
      <c r="C216" s="303" t="s">
        <v>223</v>
      </c>
      <c r="D216" s="178" t="s">
        <v>136</v>
      </c>
      <c r="E216" s="176">
        <f>SUM(Таблица91314[[#This Row],[Средний балл аттестата]:[Балл первоочередной]])</f>
        <v>3.88</v>
      </c>
      <c r="F216" s="176">
        <v>3.88</v>
      </c>
      <c r="G216" s="178" t="s">
        <v>733</v>
      </c>
      <c r="H216" s="178"/>
      <c r="I216" s="178" t="s">
        <v>477</v>
      </c>
      <c r="J216" s="178" t="s">
        <v>6</v>
      </c>
      <c r="K216" s="178" t="s">
        <v>52</v>
      </c>
      <c r="L216" s="178" t="s">
        <v>17</v>
      </c>
      <c r="M216" s="178" t="s">
        <v>42</v>
      </c>
      <c r="N216" s="178"/>
      <c r="O216" s="178" t="s">
        <v>42</v>
      </c>
    </row>
    <row r="217" spans="1:15" s="85" customFormat="1" ht="75" x14ac:dyDescent="0.25">
      <c r="A217" s="303">
        <f t="shared" si="10"/>
        <v>215</v>
      </c>
      <c r="B217" s="303" t="s">
        <v>511</v>
      </c>
      <c r="C217" s="303" t="s">
        <v>223</v>
      </c>
      <c r="D217" s="303" t="s">
        <v>134</v>
      </c>
      <c r="E217" s="176">
        <f>SUM(Таблица91314[[#This Row],[Средний балл аттестата]:[Балл первоочередной]])</f>
        <v>3.88</v>
      </c>
      <c r="F217" s="176">
        <v>3.88</v>
      </c>
      <c r="G217" s="178" t="s">
        <v>733</v>
      </c>
      <c r="H217" s="178"/>
      <c r="I217" s="178" t="s">
        <v>477</v>
      </c>
      <c r="J217" s="178" t="s">
        <v>17</v>
      </c>
      <c r="K217" s="178" t="s">
        <v>33</v>
      </c>
      <c r="L217" s="178" t="s">
        <v>115</v>
      </c>
      <c r="M217" s="178" t="s">
        <v>42</v>
      </c>
      <c r="N217" s="178" t="s">
        <v>42</v>
      </c>
      <c r="O217" s="178" t="s">
        <v>42</v>
      </c>
    </row>
    <row r="218" spans="1:15" s="85" customFormat="1" ht="75" x14ac:dyDescent="0.3">
      <c r="A218" s="168">
        <f t="shared" si="10"/>
        <v>216</v>
      </c>
      <c r="B218" s="303" t="s">
        <v>1183</v>
      </c>
      <c r="C218" s="412" t="s">
        <v>222</v>
      </c>
      <c r="D218" s="178" t="s">
        <v>134</v>
      </c>
      <c r="E218" s="176">
        <f>SUM(Таблица91314[[#This Row],[Средний балл аттестата]:[Балл первоочередной]])</f>
        <v>3.84</v>
      </c>
      <c r="F218" s="176">
        <v>3.84</v>
      </c>
      <c r="G218" s="178" t="s">
        <v>819</v>
      </c>
      <c r="H218" s="178"/>
      <c r="I218" s="178" t="s">
        <v>1148</v>
      </c>
      <c r="J218" s="178" t="s">
        <v>7</v>
      </c>
      <c r="K218" s="178" t="s">
        <v>52</v>
      </c>
      <c r="L218" s="178" t="s">
        <v>33</v>
      </c>
      <c r="M218" s="318" t="s">
        <v>42</v>
      </c>
      <c r="N218" s="178"/>
      <c r="O218" s="178"/>
    </row>
    <row r="219" spans="1:15" s="85" customFormat="1" ht="56.25" x14ac:dyDescent="0.25">
      <c r="A219" s="303">
        <f t="shared" si="10"/>
        <v>217</v>
      </c>
      <c r="B219" s="178" t="s">
        <v>1186</v>
      </c>
      <c r="C219" s="178" t="s">
        <v>223</v>
      </c>
      <c r="D219" s="178" t="s">
        <v>134</v>
      </c>
      <c r="E219" s="176">
        <f>SUM(Таблица91314[[#This Row],[Средний балл аттестата]:[Балл первоочередной]])</f>
        <v>3.81</v>
      </c>
      <c r="F219" s="178">
        <v>3.81</v>
      </c>
      <c r="G219" s="178" t="s">
        <v>733</v>
      </c>
      <c r="H219" s="178"/>
      <c r="I219" s="178" t="s">
        <v>477</v>
      </c>
      <c r="J219" s="178" t="s">
        <v>52</v>
      </c>
      <c r="K219" s="178" t="s">
        <v>17</v>
      </c>
      <c r="L219" s="178"/>
      <c r="M219" s="178" t="s">
        <v>42</v>
      </c>
      <c r="N219" s="178" t="s">
        <v>42</v>
      </c>
      <c r="O219" s="178" t="s">
        <v>44</v>
      </c>
    </row>
    <row r="220" spans="1:15" s="85" customFormat="1" ht="75" x14ac:dyDescent="0.25">
      <c r="A220" s="168">
        <f xml:space="preserve"> ROW() - 2</f>
        <v>218</v>
      </c>
      <c r="B220" s="303" t="s">
        <v>391</v>
      </c>
      <c r="C220" s="303" t="s">
        <v>224</v>
      </c>
      <c r="D220" s="178" t="s">
        <v>134</v>
      </c>
      <c r="E220" s="176">
        <f>SUM(Таблица91314[[#This Row],[Средний балл аттестата]:[Балл первоочередной]])</f>
        <v>3.81</v>
      </c>
      <c r="F220" s="176">
        <v>3.81</v>
      </c>
      <c r="G220" s="176" t="s">
        <v>820</v>
      </c>
      <c r="H220" s="176"/>
      <c r="I220" s="178" t="s">
        <v>476</v>
      </c>
      <c r="J220" s="178" t="s">
        <v>115</v>
      </c>
      <c r="K220" s="178" t="s">
        <v>52</v>
      </c>
      <c r="L220" s="178" t="s">
        <v>7</v>
      </c>
      <c r="M220" s="178" t="s">
        <v>42</v>
      </c>
      <c r="N220" s="178" t="s">
        <v>42</v>
      </c>
      <c r="O220" s="178" t="s">
        <v>42</v>
      </c>
    </row>
    <row r="221" spans="1:15" s="85" customFormat="1" ht="93.75" x14ac:dyDescent="0.25">
      <c r="A221" s="303">
        <f>ROW()-2</f>
        <v>219</v>
      </c>
      <c r="B221" s="318" t="s">
        <v>1223</v>
      </c>
      <c r="C221" s="318" t="s">
        <v>223</v>
      </c>
      <c r="D221" s="256" t="s">
        <v>134</v>
      </c>
      <c r="E221" s="319">
        <f>SUM(Таблица91314[[#This Row],[Средний балл аттестата]:[Балл первоочередной]])</f>
        <v>3.75</v>
      </c>
      <c r="F221" s="319">
        <v>3.75</v>
      </c>
      <c r="G221" s="256" t="s">
        <v>733</v>
      </c>
      <c r="H221" s="256"/>
      <c r="I221" s="256" t="s">
        <v>477</v>
      </c>
      <c r="J221" s="256" t="s">
        <v>52</v>
      </c>
      <c r="K221" s="256" t="s">
        <v>110</v>
      </c>
      <c r="L221" s="256" t="s">
        <v>1224</v>
      </c>
      <c r="M221" s="178" t="s">
        <v>42</v>
      </c>
      <c r="N221" s="178" t="s">
        <v>42</v>
      </c>
      <c r="O221" s="178" t="s">
        <v>44</v>
      </c>
    </row>
    <row r="222" spans="1:15" s="85" customFormat="1" ht="131.25" x14ac:dyDescent="0.25">
      <c r="A222" s="168">
        <f xml:space="preserve"> ROW()-2</f>
        <v>220</v>
      </c>
      <c r="B222" s="303" t="s">
        <v>757</v>
      </c>
      <c r="C222" s="303" t="s">
        <v>223</v>
      </c>
      <c r="D222" s="178" t="s">
        <v>134</v>
      </c>
      <c r="E222" s="176">
        <f>SUM(Таблица91314[[#This Row],[Средний балл аттестата]:[Балл первоочередной]])</f>
        <v>3.73</v>
      </c>
      <c r="F222" s="176">
        <v>3.73</v>
      </c>
      <c r="G222" s="176" t="s">
        <v>733</v>
      </c>
      <c r="H222" s="176"/>
      <c r="I222" s="178" t="s">
        <v>477</v>
      </c>
      <c r="J222" s="178" t="s">
        <v>5</v>
      </c>
      <c r="K222" s="178" t="s">
        <v>7</v>
      </c>
      <c r="L222" s="178" t="s">
        <v>758</v>
      </c>
      <c r="M222" s="178" t="s">
        <v>42</v>
      </c>
      <c r="N222" s="178" t="s">
        <v>202</v>
      </c>
      <c r="O222" s="178" t="s">
        <v>44</v>
      </c>
    </row>
    <row r="223" spans="1:15" s="85" customFormat="1" ht="37.5" x14ac:dyDescent="0.25">
      <c r="A223" s="303">
        <f>ROW()-2</f>
        <v>221</v>
      </c>
      <c r="B223" s="303" t="s">
        <v>451</v>
      </c>
      <c r="C223" s="303" t="s">
        <v>223</v>
      </c>
      <c r="D223" s="178" t="s">
        <v>134</v>
      </c>
      <c r="E223" s="176">
        <f>SUM(Таблица91314[[#This Row],[Средний балл аттестата]:[Балл первоочередной]])</f>
        <v>3.72</v>
      </c>
      <c r="F223" s="176">
        <v>3.72</v>
      </c>
      <c r="G223" s="178" t="s">
        <v>733</v>
      </c>
      <c r="H223" s="178"/>
      <c r="I223" s="178" t="s">
        <v>477</v>
      </c>
      <c r="J223" s="178" t="s">
        <v>52</v>
      </c>
      <c r="K223" s="178"/>
      <c r="L223" s="178"/>
      <c r="M223" s="178" t="s">
        <v>42</v>
      </c>
      <c r="N223" s="178"/>
      <c r="O223" s="178" t="s">
        <v>42</v>
      </c>
    </row>
    <row r="224" spans="1:15" s="85" customFormat="1" ht="56.25" x14ac:dyDescent="0.25">
      <c r="A224" s="199">
        <f xml:space="preserve"> ROW() - 2</f>
        <v>222</v>
      </c>
      <c r="B224" s="303" t="s">
        <v>412</v>
      </c>
      <c r="C224" s="303" t="s">
        <v>223</v>
      </c>
      <c r="D224" s="178" t="s">
        <v>134</v>
      </c>
      <c r="E224" s="176">
        <f>SUM(Таблица91314[[#This Row],[Средний балл аттестата]:[Балл первоочередной]])</f>
        <v>3.69</v>
      </c>
      <c r="F224" s="176">
        <v>3.69</v>
      </c>
      <c r="G224" s="176" t="s">
        <v>733</v>
      </c>
      <c r="H224" s="176"/>
      <c r="I224" s="178" t="s">
        <v>477</v>
      </c>
      <c r="J224" s="178" t="s">
        <v>3</v>
      </c>
      <c r="K224" s="178" t="s">
        <v>52</v>
      </c>
      <c r="L224" s="178"/>
      <c r="M224" s="178" t="s">
        <v>42</v>
      </c>
      <c r="N224" s="178"/>
      <c r="O224" s="178" t="s">
        <v>44</v>
      </c>
    </row>
    <row r="225" spans="1:15" s="85" customFormat="1" ht="37.5" x14ac:dyDescent="0.25">
      <c r="A225" s="303">
        <f t="shared" ref="A225:A233" si="11">ROW()-2</f>
        <v>223</v>
      </c>
      <c r="B225" s="178" t="s">
        <v>407</v>
      </c>
      <c r="C225" s="178" t="s">
        <v>223</v>
      </c>
      <c r="D225" s="178" t="s">
        <v>134</v>
      </c>
      <c r="E225" s="176">
        <f>SUM(Таблица91314[[#This Row],[Средний балл аттестата]:[Балл первоочередной]])</f>
        <v>3.69</v>
      </c>
      <c r="F225" s="176">
        <v>3.69</v>
      </c>
      <c r="G225" s="178" t="s">
        <v>733</v>
      </c>
      <c r="H225" s="178"/>
      <c r="I225" s="178" t="s">
        <v>477</v>
      </c>
      <c r="J225" s="178" t="s">
        <v>52</v>
      </c>
      <c r="K225" s="178"/>
      <c r="L225" s="178"/>
      <c r="M225" s="178" t="s">
        <v>42</v>
      </c>
      <c r="N225" s="178"/>
      <c r="O225" s="178" t="s">
        <v>42</v>
      </c>
    </row>
    <row r="226" spans="1:15" s="85" customFormat="1" ht="37.5" x14ac:dyDescent="0.25">
      <c r="A226" s="168">
        <f t="shared" si="11"/>
        <v>224</v>
      </c>
      <c r="B226" s="303" t="s">
        <v>659</v>
      </c>
      <c r="C226" s="303" t="s">
        <v>223</v>
      </c>
      <c r="D226" s="178" t="s">
        <v>134</v>
      </c>
      <c r="E226" s="176">
        <f>SUM(Таблица91314[[#This Row],[Средний балл аттестата]:[Балл первоочередной]])</f>
        <v>3.59</v>
      </c>
      <c r="F226" s="176">
        <v>3.59</v>
      </c>
      <c r="G226" s="178" t="s">
        <v>733</v>
      </c>
      <c r="H226" s="178"/>
      <c r="I226" s="178" t="s">
        <v>477</v>
      </c>
      <c r="J226" s="178" t="s">
        <v>52</v>
      </c>
      <c r="K226" s="178"/>
      <c r="L226" s="178"/>
      <c r="M226" s="178" t="s">
        <v>42</v>
      </c>
      <c r="N226" s="178"/>
      <c r="O226" s="178" t="s">
        <v>42</v>
      </c>
    </row>
    <row r="227" spans="1:15" s="85" customFormat="1" ht="37.5" x14ac:dyDescent="0.25">
      <c r="A227" s="303">
        <f t="shared" si="11"/>
        <v>225</v>
      </c>
      <c r="B227" s="303" t="s">
        <v>781</v>
      </c>
      <c r="C227" s="303" t="s">
        <v>223</v>
      </c>
      <c r="D227" s="178" t="s">
        <v>134</v>
      </c>
      <c r="E227" s="176">
        <f>SUM(Таблица91314[[#This Row],[Средний балл аттестата]:[Балл первоочередной]])</f>
        <v>3.58</v>
      </c>
      <c r="F227" s="176">
        <v>3.58</v>
      </c>
      <c r="G227" s="178" t="s">
        <v>733</v>
      </c>
      <c r="H227" s="178"/>
      <c r="I227" s="178" t="s">
        <v>477</v>
      </c>
      <c r="J227" s="178" t="s">
        <v>52</v>
      </c>
      <c r="K227" s="178"/>
      <c r="L227" s="178"/>
      <c r="M227" s="178" t="s">
        <v>42</v>
      </c>
      <c r="N227" s="178"/>
      <c r="O227" s="178" t="s">
        <v>42</v>
      </c>
    </row>
    <row r="228" spans="1:15" s="85" customFormat="1" ht="37.5" x14ac:dyDescent="0.25">
      <c r="A228" s="168">
        <f t="shared" si="11"/>
        <v>226</v>
      </c>
      <c r="B228" s="303" t="s">
        <v>448</v>
      </c>
      <c r="C228" s="303" t="s">
        <v>223</v>
      </c>
      <c r="D228" s="178" t="s">
        <v>134</v>
      </c>
      <c r="E228" s="176">
        <f>SUM(Таблица91314[[#This Row],[Средний балл аттестата]:[Балл первоочередной]])</f>
        <v>3.58</v>
      </c>
      <c r="F228" s="176">
        <v>3.58</v>
      </c>
      <c r="G228" s="178" t="s">
        <v>733</v>
      </c>
      <c r="H228" s="178"/>
      <c r="I228" s="178" t="s">
        <v>477</v>
      </c>
      <c r="J228" s="178" t="s">
        <v>52</v>
      </c>
      <c r="K228" s="178"/>
      <c r="L228" s="178"/>
      <c r="M228" s="178" t="s">
        <v>42</v>
      </c>
      <c r="N228" s="178"/>
      <c r="O228" s="178" t="s">
        <v>44</v>
      </c>
    </row>
    <row r="229" spans="1:15" s="85" customFormat="1" ht="56.25" x14ac:dyDescent="0.25">
      <c r="A229" s="303">
        <f t="shared" si="11"/>
        <v>227</v>
      </c>
      <c r="B229" s="178" t="s">
        <v>854</v>
      </c>
      <c r="C229" s="178" t="s">
        <v>223</v>
      </c>
      <c r="D229" s="178" t="s">
        <v>136</v>
      </c>
      <c r="E229" s="176">
        <f>SUM(Таблица91314[[#This Row],[Средний балл аттестата]:[Балл первоочередной]])</f>
        <v>3.5</v>
      </c>
      <c r="F229" s="176">
        <v>3.5</v>
      </c>
      <c r="G229" s="176" t="s">
        <v>733</v>
      </c>
      <c r="H229" s="176"/>
      <c r="I229" s="178" t="s">
        <v>477</v>
      </c>
      <c r="J229" s="178" t="s">
        <v>17</v>
      </c>
      <c r="K229" s="178" t="s">
        <v>52</v>
      </c>
      <c r="L229" s="178"/>
      <c r="M229" s="178" t="s">
        <v>42</v>
      </c>
      <c r="N229" s="178"/>
      <c r="O229" s="178" t="s">
        <v>42</v>
      </c>
    </row>
    <row r="230" spans="1:15" s="85" customFormat="1" ht="37.5" x14ac:dyDescent="0.25">
      <c r="A230" s="168">
        <f t="shared" si="11"/>
        <v>228</v>
      </c>
      <c r="B230" s="303" t="s">
        <v>730</v>
      </c>
      <c r="C230" s="303" t="s">
        <v>223</v>
      </c>
      <c r="D230" s="178" t="s">
        <v>134</v>
      </c>
      <c r="E230" s="176">
        <f>SUM(Таблица91314[[#This Row],[Средний балл аттестата]:[Балл первоочередной]])</f>
        <v>3.5</v>
      </c>
      <c r="F230" s="176">
        <v>3.5</v>
      </c>
      <c r="G230" s="178" t="s">
        <v>733</v>
      </c>
      <c r="H230" s="178"/>
      <c r="I230" s="178" t="s">
        <v>477</v>
      </c>
      <c r="J230" s="178" t="s">
        <v>33</v>
      </c>
      <c r="K230" s="178" t="s">
        <v>110</v>
      </c>
      <c r="L230" s="178"/>
      <c r="M230" s="178" t="s">
        <v>42</v>
      </c>
      <c r="N230" s="178" t="s">
        <v>42</v>
      </c>
      <c r="O230" s="178" t="s">
        <v>42</v>
      </c>
    </row>
    <row r="231" spans="1:15" s="85" customFormat="1" ht="56.25" x14ac:dyDescent="0.25">
      <c r="A231" s="303">
        <f t="shared" si="11"/>
        <v>229</v>
      </c>
      <c r="B231" s="303" t="s">
        <v>534</v>
      </c>
      <c r="C231" s="303" t="s">
        <v>223</v>
      </c>
      <c r="D231" s="178" t="s">
        <v>134</v>
      </c>
      <c r="E231" s="176">
        <f>SUM(Таблица91314[[#This Row],[Средний балл аттестата]:[Балл первоочередной]])</f>
        <v>3.45</v>
      </c>
      <c r="F231" s="176">
        <v>3.45</v>
      </c>
      <c r="G231" s="178" t="s">
        <v>819</v>
      </c>
      <c r="H231" s="178"/>
      <c r="I231" s="178" t="s">
        <v>1211</v>
      </c>
      <c r="J231" s="178" t="s">
        <v>7</v>
      </c>
      <c r="K231" s="178" t="s">
        <v>52</v>
      </c>
      <c r="L231" s="178"/>
      <c r="M231" s="178" t="s">
        <v>42</v>
      </c>
      <c r="N231" s="178" t="s">
        <v>42</v>
      </c>
      <c r="O231" s="178" t="s">
        <v>44</v>
      </c>
    </row>
    <row r="232" spans="1:15" s="85" customFormat="1" ht="56.25" x14ac:dyDescent="0.25">
      <c r="A232" s="168">
        <f t="shared" si="11"/>
        <v>230</v>
      </c>
      <c r="B232" s="178" t="s">
        <v>806</v>
      </c>
      <c r="C232" s="178" t="s">
        <v>223</v>
      </c>
      <c r="D232" s="178" t="s">
        <v>134</v>
      </c>
      <c r="E232" s="176">
        <f>SUM(Таблица91314[[#This Row],[Средний балл аттестата]:[Балл первоочередной]])</f>
        <v>3.44</v>
      </c>
      <c r="F232" s="176">
        <v>3.44</v>
      </c>
      <c r="G232" s="178" t="s">
        <v>733</v>
      </c>
      <c r="H232" s="178"/>
      <c r="I232" s="178" t="s">
        <v>477</v>
      </c>
      <c r="J232" s="178" t="s">
        <v>5</v>
      </c>
      <c r="K232" s="178" t="s">
        <v>52</v>
      </c>
      <c r="L232" s="178"/>
      <c r="M232" s="178" t="s">
        <v>42</v>
      </c>
      <c r="N232" s="178"/>
      <c r="O232" s="178" t="s">
        <v>44</v>
      </c>
    </row>
    <row r="233" spans="1:15" s="85" customFormat="1" ht="56.25" x14ac:dyDescent="0.25">
      <c r="A233" s="303">
        <f t="shared" si="11"/>
        <v>231</v>
      </c>
      <c r="B233" s="303" t="s">
        <v>81</v>
      </c>
      <c r="C233" s="303" t="s">
        <v>222</v>
      </c>
      <c r="D233" s="178" t="s">
        <v>134</v>
      </c>
      <c r="E233" s="176">
        <f>SUM(Таблица91314[[#This Row],[Средний балл аттестата]:[Балл первоочередной]])</f>
        <v>3.1</v>
      </c>
      <c r="F233" s="176">
        <v>3.1</v>
      </c>
      <c r="G233" s="178" t="s">
        <v>733</v>
      </c>
      <c r="H233" s="178"/>
      <c r="I233" s="178" t="s">
        <v>477</v>
      </c>
      <c r="J233" s="178" t="s">
        <v>52</v>
      </c>
      <c r="K233" s="178" t="s">
        <v>17</v>
      </c>
      <c r="L233" s="178"/>
      <c r="M233" s="178" t="s">
        <v>42</v>
      </c>
      <c r="N233" s="178" t="s">
        <v>202</v>
      </c>
      <c r="O233" s="178" t="s">
        <v>42</v>
      </c>
    </row>
    <row r="234" spans="1:15" s="85" customFormat="1" x14ac:dyDescent="0.25">
      <c r="A234"/>
      <c r="B234"/>
      <c r="C234"/>
      <c r="D234"/>
      <c r="E234" s="7"/>
      <c r="F234"/>
      <c r="G234"/>
      <c r="H234"/>
      <c r="I234"/>
      <c r="J234"/>
      <c r="K234"/>
      <c r="L234"/>
      <c r="M234"/>
      <c r="N234"/>
      <c r="O234"/>
    </row>
  </sheetData>
  <mergeCells count="1">
    <mergeCell ref="A1:O1"/>
  </mergeCells>
  <phoneticPr fontId="10" type="noConversion"/>
  <pageMargins left="0" right="0" top="0" bottom="0" header="0" footer="0"/>
  <pageSetup paperSize="9" scale="74" fitToHeight="0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225"/>
  <sheetViews>
    <sheetView view="pageBreakPreview" zoomScale="90" zoomScaleNormal="93" zoomScaleSheetLayoutView="90" workbookViewId="0">
      <pane ySplit="1" topLeftCell="A52" activePane="bottomLeft" state="frozen"/>
      <selection pane="bottomLeft" activeCell="B62" sqref="B62"/>
    </sheetView>
  </sheetViews>
  <sheetFormatPr defaultRowHeight="15" x14ac:dyDescent="0.25"/>
  <cols>
    <col min="1" max="1" width="11.28515625" customWidth="1"/>
    <col min="2" max="3" width="15.140625" customWidth="1"/>
    <col min="4" max="4" width="8.5703125" customWidth="1"/>
    <col min="5" max="5" width="11.5703125" customWidth="1"/>
    <col min="6" max="6" width="13" customWidth="1"/>
    <col min="7" max="7" width="14.5703125" customWidth="1"/>
    <col min="8" max="8" width="16.28515625" bestFit="1" customWidth="1"/>
    <col min="9" max="9" width="12" customWidth="1"/>
    <col min="10" max="10" width="20.140625" customWidth="1"/>
    <col min="11" max="11" width="15.7109375" customWidth="1"/>
    <col min="12" max="12" width="15.42578125" customWidth="1"/>
    <col min="13" max="13" width="12" customWidth="1"/>
    <col min="14" max="14" width="12.7109375" customWidth="1"/>
    <col min="15" max="15" width="7" customWidth="1"/>
  </cols>
  <sheetData>
    <row r="1" spans="1:17" ht="61.5" customHeight="1" x14ac:dyDescent="0.85">
      <c r="A1" s="522" t="s">
        <v>7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</row>
    <row r="2" spans="1:17" ht="78.75" x14ac:dyDescent="0.25">
      <c r="A2" s="44" t="s">
        <v>36</v>
      </c>
      <c r="B2" s="44" t="s">
        <v>12</v>
      </c>
      <c r="C2" s="44" t="s">
        <v>221</v>
      </c>
      <c r="D2" s="44" t="s">
        <v>22</v>
      </c>
      <c r="E2" s="44" t="s">
        <v>23</v>
      </c>
      <c r="F2" s="46" t="s">
        <v>2</v>
      </c>
      <c r="G2" s="44" t="s">
        <v>24</v>
      </c>
      <c r="H2" s="58" t="s">
        <v>37</v>
      </c>
      <c r="I2" s="44" t="s">
        <v>15</v>
      </c>
      <c r="J2" s="44" t="s">
        <v>1</v>
      </c>
      <c r="K2" s="44" t="s">
        <v>10</v>
      </c>
      <c r="L2" s="44" t="s">
        <v>11</v>
      </c>
      <c r="M2" s="44" t="s">
        <v>21</v>
      </c>
      <c r="N2" s="44" t="s">
        <v>31</v>
      </c>
      <c r="O2" s="44" t="s">
        <v>20</v>
      </c>
    </row>
    <row r="3" spans="1:17" s="427" customFormat="1" ht="100.5" customHeight="1" x14ac:dyDescent="0.25">
      <c r="A3" s="144">
        <f t="shared" ref="A3:A16" si="0">ROW()-2</f>
        <v>1</v>
      </c>
      <c r="B3" s="95" t="s">
        <v>712</v>
      </c>
      <c r="C3" s="95" t="s">
        <v>223</v>
      </c>
      <c r="D3" s="94" t="s">
        <v>134</v>
      </c>
      <c r="E3" s="97">
        <f>SUM(Таблица9131415[[#This Row],[Средний балл аттестата]:[Балл первоочередной]])</f>
        <v>103.44</v>
      </c>
      <c r="F3" s="97">
        <v>3.44</v>
      </c>
      <c r="G3" s="94" t="s">
        <v>819</v>
      </c>
      <c r="H3" s="94">
        <v>100</v>
      </c>
      <c r="I3" s="94" t="s">
        <v>476</v>
      </c>
      <c r="J3" s="94" t="s">
        <v>7</v>
      </c>
      <c r="K3" s="94"/>
      <c r="L3" s="94"/>
      <c r="M3" s="94" t="s">
        <v>42</v>
      </c>
      <c r="N3" s="94" t="s">
        <v>168</v>
      </c>
      <c r="O3" s="94" t="s">
        <v>44</v>
      </c>
    </row>
    <row r="4" spans="1:17" s="513" customFormat="1" ht="75" x14ac:dyDescent="0.25">
      <c r="A4" s="104">
        <f t="shared" si="0"/>
        <v>2</v>
      </c>
      <c r="B4" s="87" t="s">
        <v>414</v>
      </c>
      <c r="C4" s="87" t="s">
        <v>223</v>
      </c>
      <c r="D4" s="87" t="s">
        <v>134</v>
      </c>
      <c r="E4" s="89">
        <f>SUM(Таблица9131415[[#This Row],[Средний балл аттестата]:[Балл первоочередной]])</f>
        <v>103.32</v>
      </c>
      <c r="F4" s="89">
        <v>3.32</v>
      </c>
      <c r="G4" s="89" t="s">
        <v>819</v>
      </c>
      <c r="H4" s="89">
        <v>100</v>
      </c>
      <c r="I4" s="87" t="s">
        <v>477</v>
      </c>
      <c r="J4" s="87" t="s">
        <v>5</v>
      </c>
      <c r="K4" s="87" t="s">
        <v>7</v>
      </c>
      <c r="L4" s="87" t="s">
        <v>16</v>
      </c>
      <c r="M4" s="87" t="s">
        <v>42</v>
      </c>
      <c r="N4" s="87" t="s">
        <v>168</v>
      </c>
      <c r="O4" s="109" t="s">
        <v>44</v>
      </c>
    </row>
    <row r="5" spans="1:17" s="7" customFormat="1" ht="37.5" x14ac:dyDescent="0.25">
      <c r="A5" s="144">
        <f t="shared" si="0"/>
        <v>3</v>
      </c>
      <c r="B5" s="94" t="s">
        <v>162</v>
      </c>
      <c r="C5" s="94" t="s">
        <v>224</v>
      </c>
      <c r="D5" s="94" t="s">
        <v>134</v>
      </c>
      <c r="E5" s="97">
        <f>SUM(Таблица9131415[[#This Row],[Средний балл аттестата]:[Балл первоочередной]])</f>
        <v>4.8</v>
      </c>
      <c r="F5" s="97">
        <v>4.8</v>
      </c>
      <c r="G5" s="94" t="s">
        <v>819</v>
      </c>
      <c r="H5" s="94"/>
      <c r="I5" s="94" t="s">
        <v>476</v>
      </c>
      <c r="J5" s="94" t="s">
        <v>7</v>
      </c>
      <c r="K5" s="94" t="s">
        <v>52</v>
      </c>
      <c r="L5" s="94" t="s">
        <v>6</v>
      </c>
      <c r="M5" s="94" t="s">
        <v>42</v>
      </c>
      <c r="N5" s="94" t="s">
        <v>42</v>
      </c>
      <c r="O5" s="94" t="s">
        <v>42</v>
      </c>
    </row>
    <row r="6" spans="1:17" s="7" customFormat="1" ht="37.5" x14ac:dyDescent="0.25">
      <c r="A6" s="104">
        <f t="shared" si="0"/>
        <v>4</v>
      </c>
      <c r="B6" s="90" t="s">
        <v>840</v>
      </c>
      <c r="C6" s="90" t="s">
        <v>222</v>
      </c>
      <c r="D6" s="87" t="s">
        <v>134</v>
      </c>
      <c r="E6" s="89">
        <f>SUM(Таблица9131415[[#This Row],[Средний балл аттестата]:[Балл первоочередной]])</f>
        <v>4.72</v>
      </c>
      <c r="F6" s="89">
        <v>4.72</v>
      </c>
      <c r="G6" s="87" t="s">
        <v>819</v>
      </c>
      <c r="H6" s="87"/>
      <c r="I6" s="87" t="s">
        <v>476</v>
      </c>
      <c r="J6" s="87" t="s">
        <v>7</v>
      </c>
      <c r="K6" s="87" t="s">
        <v>52</v>
      </c>
      <c r="L6" s="87"/>
      <c r="M6" s="87" t="s">
        <v>42</v>
      </c>
      <c r="N6" s="87" t="s">
        <v>42</v>
      </c>
      <c r="O6" s="109" t="s">
        <v>44</v>
      </c>
    </row>
    <row r="7" spans="1:17" s="239" customFormat="1" ht="37.5" x14ac:dyDescent="0.25">
      <c r="A7" s="144">
        <f t="shared" si="0"/>
        <v>5</v>
      </c>
      <c r="B7" s="94" t="s">
        <v>822</v>
      </c>
      <c r="C7" s="94" t="s">
        <v>222</v>
      </c>
      <c r="D7" s="94" t="s">
        <v>134</v>
      </c>
      <c r="E7" s="97">
        <f>SUM(Таблица9131415[[#This Row],[Средний балл аттестата]:[Балл первоочередной]])</f>
        <v>4.5599999999999996</v>
      </c>
      <c r="F7" s="97">
        <v>4.5599999999999996</v>
      </c>
      <c r="G7" s="97" t="s">
        <v>819</v>
      </c>
      <c r="H7" s="97"/>
      <c r="I7" s="94" t="s">
        <v>476</v>
      </c>
      <c r="J7" s="94" t="s">
        <v>358</v>
      </c>
      <c r="K7" s="94"/>
      <c r="L7" s="94"/>
      <c r="M7" s="94" t="s">
        <v>42</v>
      </c>
      <c r="N7" s="94" t="s">
        <v>42</v>
      </c>
      <c r="O7" s="94" t="s">
        <v>42</v>
      </c>
    </row>
    <row r="8" spans="1:17" s="427" customFormat="1" ht="37.5" x14ac:dyDescent="0.25">
      <c r="A8" s="104">
        <f t="shared" si="0"/>
        <v>6</v>
      </c>
      <c r="B8" s="95" t="s">
        <v>867</v>
      </c>
      <c r="C8" s="95" t="s">
        <v>222</v>
      </c>
      <c r="D8" s="94" t="s">
        <v>134</v>
      </c>
      <c r="E8" s="97">
        <f>SUM(Таблица9131415[[#This Row],[Средний балл аттестата]:[Балл первоочередной]])</f>
        <v>4.4400000000000004</v>
      </c>
      <c r="F8" s="97">
        <v>4.4400000000000004</v>
      </c>
      <c r="G8" s="94" t="s">
        <v>819</v>
      </c>
      <c r="H8" s="94"/>
      <c r="I8" s="94" t="s">
        <v>476</v>
      </c>
      <c r="J8" s="94" t="s">
        <v>7</v>
      </c>
      <c r="K8" s="94" t="s">
        <v>52</v>
      </c>
      <c r="L8" s="87"/>
      <c r="M8" s="94" t="s">
        <v>42</v>
      </c>
      <c r="N8" s="94" t="s">
        <v>42</v>
      </c>
      <c r="O8" s="94" t="s">
        <v>44</v>
      </c>
    </row>
    <row r="9" spans="1:17" s="427" customFormat="1" ht="80.25" customHeight="1" x14ac:dyDescent="0.3">
      <c r="A9" s="144">
        <f t="shared" si="0"/>
        <v>7</v>
      </c>
      <c r="B9" s="95" t="s">
        <v>1055</v>
      </c>
      <c r="C9" s="185" t="s">
        <v>223</v>
      </c>
      <c r="D9" s="94" t="s">
        <v>134</v>
      </c>
      <c r="E9" s="97">
        <f>SUM(Таблица9131415[[#This Row],[Средний балл аттестата]:[Балл первоочередной]])</f>
        <v>4.4400000000000004</v>
      </c>
      <c r="F9" s="97">
        <v>4.4400000000000004</v>
      </c>
      <c r="G9" s="94" t="s">
        <v>819</v>
      </c>
      <c r="H9" s="94"/>
      <c r="I9" s="94" t="s">
        <v>476</v>
      </c>
      <c r="J9" s="94" t="s">
        <v>17</v>
      </c>
      <c r="K9" s="94" t="s">
        <v>7</v>
      </c>
      <c r="L9" s="94" t="s">
        <v>52</v>
      </c>
      <c r="M9" s="94" t="s">
        <v>42</v>
      </c>
      <c r="N9" s="94"/>
      <c r="O9" s="94" t="s">
        <v>44</v>
      </c>
    </row>
    <row r="10" spans="1:17" s="7" customFormat="1" ht="37.5" x14ac:dyDescent="0.25">
      <c r="A10" s="144">
        <f t="shared" si="0"/>
        <v>8</v>
      </c>
      <c r="B10" s="95" t="s">
        <v>300</v>
      </c>
      <c r="C10" s="95" t="s">
        <v>222</v>
      </c>
      <c r="D10" s="94" t="s">
        <v>134</v>
      </c>
      <c r="E10" s="97">
        <f>SUM(Таблица9131415[[#This Row],[Средний балл аттестата]:[Балл первоочередной]])</f>
        <v>4.38</v>
      </c>
      <c r="F10" s="97">
        <v>4.38</v>
      </c>
      <c r="G10" s="94" t="s">
        <v>819</v>
      </c>
      <c r="H10" s="94"/>
      <c r="I10" s="94" t="s">
        <v>476</v>
      </c>
      <c r="J10" s="94" t="s">
        <v>7</v>
      </c>
      <c r="K10" s="94" t="s">
        <v>52</v>
      </c>
      <c r="L10" s="94"/>
      <c r="M10" s="94" t="s">
        <v>42</v>
      </c>
      <c r="N10" s="94" t="s">
        <v>42</v>
      </c>
      <c r="O10" s="94" t="s">
        <v>42</v>
      </c>
    </row>
    <row r="11" spans="1:17" s="427" customFormat="1" ht="117" customHeight="1" x14ac:dyDescent="0.25">
      <c r="A11" s="144">
        <f t="shared" si="0"/>
        <v>9</v>
      </c>
      <c r="B11" s="95" t="s">
        <v>578</v>
      </c>
      <c r="C11" s="95" t="s">
        <v>223</v>
      </c>
      <c r="D11" s="94" t="s">
        <v>134</v>
      </c>
      <c r="E11" s="97">
        <f>SUM(Таблица9131415[[#This Row],[Средний балл аттестата]:[Балл первоочередной]])</f>
        <v>4.38</v>
      </c>
      <c r="F11" s="97">
        <v>4.38</v>
      </c>
      <c r="G11" s="94" t="s">
        <v>819</v>
      </c>
      <c r="H11" s="94"/>
      <c r="I11" s="94" t="s">
        <v>476</v>
      </c>
      <c r="J11" s="94" t="s">
        <v>7</v>
      </c>
      <c r="K11" s="94" t="s">
        <v>110</v>
      </c>
      <c r="L11" s="94"/>
      <c r="M11" s="94" t="s">
        <v>42</v>
      </c>
      <c r="N11" s="94" t="s">
        <v>42</v>
      </c>
      <c r="O11" s="94" t="s">
        <v>44</v>
      </c>
    </row>
    <row r="12" spans="1:17" s="427" customFormat="1" ht="75" x14ac:dyDescent="0.25">
      <c r="A12" s="104">
        <f t="shared" si="0"/>
        <v>10</v>
      </c>
      <c r="B12" s="90" t="s">
        <v>583</v>
      </c>
      <c r="C12" s="90" t="s">
        <v>222</v>
      </c>
      <c r="D12" s="87" t="s">
        <v>134</v>
      </c>
      <c r="E12" s="89">
        <f>SUM(Таблица9131415[[#This Row],[Средний балл аттестата]:[Балл первоочередной]])</f>
        <v>4.38</v>
      </c>
      <c r="F12" s="89">
        <v>4.38</v>
      </c>
      <c r="G12" s="87" t="s">
        <v>819</v>
      </c>
      <c r="H12" s="87"/>
      <c r="I12" s="94" t="s">
        <v>477</v>
      </c>
      <c r="J12" s="87" t="s">
        <v>17</v>
      </c>
      <c r="K12" s="87" t="s">
        <v>52</v>
      </c>
      <c r="L12" s="87" t="s">
        <v>7</v>
      </c>
      <c r="M12" s="87" t="s">
        <v>42</v>
      </c>
      <c r="N12" s="87" t="s">
        <v>42</v>
      </c>
      <c r="O12" s="109" t="s">
        <v>42</v>
      </c>
      <c r="P12" s="471"/>
      <c r="Q12" s="471"/>
    </row>
    <row r="13" spans="1:17" s="7" customFormat="1" ht="75" x14ac:dyDescent="0.25">
      <c r="A13" s="144">
        <f t="shared" si="0"/>
        <v>11</v>
      </c>
      <c r="B13" s="95" t="s">
        <v>698</v>
      </c>
      <c r="C13" s="95" t="s">
        <v>222</v>
      </c>
      <c r="D13" s="94" t="s">
        <v>134</v>
      </c>
      <c r="E13" s="97">
        <f>SUM(Таблица9131415[[#This Row],[Средний балл аттестата]:[Балл первоочередной]])</f>
        <v>4.38</v>
      </c>
      <c r="F13" s="97">
        <v>4.38</v>
      </c>
      <c r="G13" s="97" t="s">
        <v>819</v>
      </c>
      <c r="H13" s="97"/>
      <c r="I13" s="94" t="s">
        <v>476</v>
      </c>
      <c r="J13" s="94" t="s">
        <v>502</v>
      </c>
      <c r="K13" s="94" t="s">
        <v>7</v>
      </c>
      <c r="L13" s="94" t="s">
        <v>110</v>
      </c>
      <c r="M13" s="94" t="s">
        <v>42</v>
      </c>
      <c r="N13" s="94" t="s">
        <v>42</v>
      </c>
      <c r="O13" s="94" t="s">
        <v>44</v>
      </c>
    </row>
    <row r="14" spans="1:17" s="7" customFormat="1" ht="37.5" x14ac:dyDescent="0.25">
      <c r="A14" s="144">
        <f t="shared" si="0"/>
        <v>12</v>
      </c>
      <c r="B14" s="90" t="s">
        <v>929</v>
      </c>
      <c r="C14" s="90" t="s">
        <v>222</v>
      </c>
      <c r="D14" s="87" t="s">
        <v>134</v>
      </c>
      <c r="E14" s="89">
        <f>SUM(Таблица9131415[[#This Row],[Средний балл аттестата]:[Балл первоочередной]])</f>
        <v>4.38</v>
      </c>
      <c r="F14" s="89">
        <v>4.38</v>
      </c>
      <c r="G14" s="87" t="s">
        <v>819</v>
      </c>
      <c r="H14" s="87"/>
      <c r="I14" s="94" t="s">
        <v>476</v>
      </c>
      <c r="J14" s="87" t="s">
        <v>7</v>
      </c>
      <c r="K14" s="87"/>
      <c r="L14" s="87"/>
      <c r="M14" s="87" t="s">
        <v>42</v>
      </c>
      <c r="N14" s="87" t="s">
        <v>42</v>
      </c>
      <c r="O14" s="109" t="s">
        <v>42</v>
      </c>
    </row>
    <row r="15" spans="1:17" s="427" customFormat="1" ht="123.75" customHeight="1" x14ac:dyDescent="0.25">
      <c r="A15" s="104">
        <f t="shared" si="0"/>
        <v>13</v>
      </c>
      <c r="B15" s="95" t="s">
        <v>855</v>
      </c>
      <c r="C15" s="95" t="s">
        <v>222</v>
      </c>
      <c r="D15" s="94" t="s">
        <v>134</v>
      </c>
      <c r="E15" s="97">
        <f>SUM(Таблица9131415[[#This Row],[Средний балл аттестата]:[Балл первоочередной]])</f>
        <v>4.38</v>
      </c>
      <c r="F15" s="97">
        <v>4.38</v>
      </c>
      <c r="G15" s="94" t="s">
        <v>819</v>
      </c>
      <c r="H15" s="94"/>
      <c r="I15" s="94" t="s">
        <v>476</v>
      </c>
      <c r="J15" s="94" t="s">
        <v>7</v>
      </c>
      <c r="K15" s="94" t="s">
        <v>52</v>
      </c>
      <c r="L15" s="94"/>
      <c r="M15" s="94" t="s">
        <v>42</v>
      </c>
      <c r="N15" s="94" t="s">
        <v>42</v>
      </c>
      <c r="O15" s="94" t="s">
        <v>44</v>
      </c>
    </row>
    <row r="16" spans="1:17" s="427" customFormat="1" ht="77.25" customHeight="1" x14ac:dyDescent="0.3">
      <c r="A16" s="95">
        <f t="shared" si="0"/>
        <v>14</v>
      </c>
      <c r="B16" s="146" t="s">
        <v>547</v>
      </c>
      <c r="C16" s="103" t="s">
        <v>223</v>
      </c>
      <c r="D16" s="146" t="s">
        <v>134</v>
      </c>
      <c r="E16" s="97">
        <f>SUM(Таблица9131415[[#This Row],[Средний балл аттестата]:[Балл первоочередной]])</f>
        <v>4.3499999999999996</v>
      </c>
      <c r="F16" s="97">
        <v>4.3499999999999996</v>
      </c>
      <c r="G16" s="94" t="s">
        <v>819</v>
      </c>
      <c r="H16" s="94"/>
      <c r="I16" s="94" t="s">
        <v>476</v>
      </c>
      <c r="J16" s="94" t="s">
        <v>7</v>
      </c>
      <c r="K16" s="94" t="s">
        <v>52</v>
      </c>
      <c r="L16" s="94"/>
      <c r="M16" s="94" t="s">
        <v>42</v>
      </c>
      <c r="N16" s="94" t="s">
        <v>42</v>
      </c>
      <c r="O16" s="94" t="s">
        <v>42</v>
      </c>
    </row>
    <row r="17" spans="1:17" s="427" customFormat="1" ht="63.75" customHeight="1" x14ac:dyDescent="0.25">
      <c r="A17" s="86">
        <f xml:space="preserve"> ROW() - 2</f>
        <v>15</v>
      </c>
      <c r="B17" s="90" t="s">
        <v>844</v>
      </c>
      <c r="C17" s="90" t="s">
        <v>224</v>
      </c>
      <c r="D17" s="87" t="s">
        <v>134</v>
      </c>
      <c r="E17" s="89">
        <f>SUM(Таблица9131415[[#This Row],[Средний балл аттестата]:[Балл первоочередной]])</f>
        <v>4.3499999999999996</v>
      </c>
      <c r="F17" s="89">
        <v>4.3499999999999996</v>
      </c>
      <c r="G17" s="89" t="s">
        <v>819</v>
      </c>
      <c r="H17" s="89"/>
      <c r="I17" s="87" t="s">
        <v>477</v>
      </c>
      <c r="J17" s="87" t="s">
        <v>3</v>
      </c>
      <c r="K17" s="87" t="s">
        <v>52</v>
      </c>
      <c r="L17" s="87" t="s">
        <v>7</v>
      </c>
      <c r="M17" s="87" t="s">
        <v>42</v>
      </c>
      <c r="N17" s="87" t="s">
        <v>42</v>
      </c>
      <c r="O17" s="109" t="s">
        <v>44</v>
      </c>
    </row>
    <row r="18" spans="1:17" s="427" customFormat="1" ht="105" customHeight="1" x14ac:dyDescent="0.25">
      <c r="A18" s="95">
        <f>ROW()-2</f>
        <v>16</v>
      </c>
      <c r="B18" s="95" t="s">
        <v>1027</v>
      </c>
      <c r="C18" s="90" t="s">
        <v>223</v>
      </c>
      <c r="D18" s="94" t="s">
        <v>134</v>
      </c>
      <c r="E18" s="97">
        <f>SUM(Таблица9131415[[#This Row],[Средний балл аттестата]:[Балл первоочередной]])</f>
        <v>4.3499999999999996</v>
      </c>
      <c r="F18" s="97">
        <v>4.3499999999999996</v>
      </c>
      <c r="G18" s="94" t="s">
        <v>819</v>
      </c>
      <c r="H18" s="94"/>
      <c r="I18" s="94" t="s">
        <v>476</v>
      </c>
      <c r="J18" s="94" t="s">
        <v>7</v>
      </c>
      <c r="K18" s="94"/>
      <c r="L18" s="94"/>
      <c r="M18" s="94" t="s">
        <v>42</v>
      </c>
      <c r="N18" s="94"/>
      <c r="O18" s="94" t="s">
        <v>44</v>
      </c>
    </row>
    <row r="19" spans="1:17" s="427" customFormat="1" ht="37.5" x14ac:dyDescent="0.3">
      <c r="A19" s="512">
        <v>24</v>
      </c>
      <c r="B19" s="172" t="s">
        <v>276</v>
      </c>
      <c r="C19" s="172" t="s">
        <v>223</v>
      </c>
      <c r="D19" s="172" t="s">
        <v>134</v>
      </c>
      <c r="E19" s="302">
        <f>SUM(Таблица9131415[[#This Row],[Средний балл аттестата]:[Балл первоочередной]])</f>
        <v>4.33</v>
      </c>
      <c r="F19" s="172">
        <v>4.33</v>
      </c>
      <c r="G19" s="172" t="s">
        <v>819</v>
      </c>
      <c r="H19" s="172"/>
      <c r="I19" s="94" t="s">
        <v>476</v>
      </c>
      <c r="J19" s="172" t="s">
        <v>7</v>
      </c>
      <c r="K19" s="172"/>
      <c r="L19" s="172"/>
      <c r="M19" s="172" t="s">
        <v>42</v>
      </c>
      <c r="N19" s="172" t="s">
        <v>42</v>
      </c>
      <c r="O19" s="172" t="s">
        <v>42</v>
      </c>
    </row>
    <row r="20" spans="1:17" s="427" customFormat="1" ht="87" customHeight="1" x14ac:dyDescent="0.25">
      <c r="A20" s="115">
        <f xml:space="preserve"> ROW() - 2</f>
        <v>18</v>
      </c>
      <c r="B20" s="97" t="s">
        <v>357</v>
      </c>
      <c r="C20" s="97" t="s">
        <v>224</v>
      </c>
      <c r="D20" s="94" t="s">
        <v>134</v>
      </c>
      <c r="E20" s="97">
        <f>SUM(Таблица9131415[[#This Row],[Средний балл аттестата]:[Балл первоочередной]])</f>
        <v>4.33</v>
      </c>
      <c r="F20" s="97">
        <v>4.33</v>
      </c>
      <c r="G20" s="97" t="s">
        <v>819</v>
      </c>
      <c r="H20" s="97"/>
      <c r="I20" s="94" t="s">
        <v>476</v>
      </c>
      <c r="J20" s="94" t="s">
        <v>3</v>
      </c>
      <c r="K20" s="94" t="s">
        <v>358</v>
      </c>
      <c r="L20" s="94"/>
      <c r="M20" s="94" t="s">
        <v>42</v>
      </c>
      <c r="N20" s="94" t="s">
        <v>42</v>
      </c>
      <c r="O20" s="94" t="s">
        <v>42</v>
      </c>
    </row>
    <row r="21" spans="1:17" s="7" customFormat="1" ht="37.5" x14ac:dyDescent="0.25">
      <c r="A21" s="144">
        <f>ROW()-2</f>
        <v>19</v>
      </c>
      <c r="B21" s="95" t="s">
        <v>345</v>
      </c>
      <c r="C21" s="95" t="s">
        <v>222</v>
      </c>
      <c r="D21" s="94" t="s">
        <v>134</v>
      </c>
      <c r="E21" s="97">
        <f>SUM(Таблица9131415[[#This Row],[Средний балл аттестата]:[Балл первоочередной]])</f>
        <v>4.3099999999999996</v>
      </c>
      <c r="F21" s="97">
        <v>4.3099999999999996</v>
      </c>
      <c r="G21" s="94" t="s">
        <v>819</v>
      </c>
      <c r="H21" s="94"/>
      <c r="I21" s="94" t="s">
        <v>476</v>
      </c>
      <c r="J21" s="94" t="s">
        <v>7</v>
      </c>
      <c r="K21" s="94"/>
      <c r="L21" s="94"/>
      <c r="M21" s="94" t="s">
        <v>42</v>
      </c>
      <c r="N21" s="94" t="s">
        <v>42</v>
      </c>
      <c r="O21" s="94" t="s">
        <v>44</v>
      </c>
    </row>
    <row r="22" spans="1:17" s="239" customFormat="1" ht="85.5" customHeight="1" x14ac:dyDescent="0.25">
      <c r="A22" s="95">
        <f>ROW()-2</f>
        <v>20</v>
      </c>
      <c r="B22" s="106" t="s">
        <v>483</v>
      </c>
      <c r="C22" s="106" t="s">
        <v>222</v>
      </c>
      <c r="D22" s="105" t="s">
        <v>134</v>
      </c>
      <c r="E22" s="97">
        <f>SUM(Таблица9131415[[#This Row],[Средний балл аттестата]:[Балл первоочередной]])</f>
        <v>4.3099999999999996</v>
      </c>
      <c r="F22" s="108">
        <v>4.3099999999999996</v>
      </c>
      <c r="G22" s="105" t="s">
        <v>819</v>
      </c>
      <c r="H22" s="105"/>
      <c r="I22" s="94" t="s">
        <v>476</v>
      </c>
      <c r="J22" s="105" t="s">
        <v>7</v>
      </c>
      <c r="K22" s="105"/>
      <c r="L22" s="105"/>
      <c r="M22" s="105" t="s">
        <v>42</v>
      </c>
      <c r="N22" s="105" t="s">
        <v>42</v>
      </c>
      <c r="O22" s="105" t="s">
        <v>44</v>
      </c>
    </row>
    <row r="23" spans="1:17" s="427" customFormat="1" ht="75" x14ac:dyDescent="0.25">
      <c r="A23" s="104">
        <f>ROW()-2</f>
        <v>21</v>
      </c>
      <c r="B23" s="90" t="s">
        <v>423</v>
      </c>
      <c r="C23" s="90" t="s">
        <v>223</v>
      </c>
      <c r="D23" s="87" t="s">
        <v>134</v>
      </c>
      <c r="E23" s="89">
        <f>SUM(Таблица9131415[[#This Row],[Средний балл аттестата]:[Балл первоочередной]])</f>
        <v>4.3099999999999996</v>
      </c>
      <c r="F23" s="89">
        <v>4.3099999999999996</v>
      </c>
      <c r="G23" s="87" t="s">
        <v>819</v>
      </c>
      <c r="H23" s="87"/>
      <c r="I23" s="94" t="s">
        <v>476</v>
      </c>
      <c r="J23" s="87" t="s">
        <v>52</v>
      </c>
      <c r="K23" s="87" t="s">
        <v>7</v>
      </c>
      <c r="L23" s="87"/>
      <c r="M23" s="87" t="s">
        <v>42</v>
      </c>
      <c r="N23" s="87" t="s">
        <v>42</v>
      </c>
      <c r="O23" s="109" t="s">
        <v>44</v>
      </c>
      <c r="P23" s="471"/>
      <c r="Q23" s="471"/>
    </row>
    <row r="24" spans="1:17" s="427" customFormat="1" ht="59.25" customHeight="1" x14ac:dyDescent="0.25">
      <c r="A24" s="95">
        <f>ROW()-2</f>
        <v>22</v>
      </c>
      <c r="B24" s="106" t="s">
        <v>387</v>
      </c>
      <c r="C24" s="106" t="s">
        <v>222</v>
      </c>
      <c r="D24" s="105" t="s">
        <v>134</v>
      </c>
      <c r="E24" s="97">
        <f>SUM(Таблица9131415[[#This Row],[Средний балл аттестата]:[Балл первоочередной]])</f>
        <v>4.29</v>
      </c>
      <c r="F24" s="108">
        <v>4.29</v>
      </c>
      <c r="G24" s="105" t="s">
        <v>819</v>
      </c>
      <c r="H24" s="105"/>
      <c r="I24" s="94" t="s">
        <v>476</v>
      </c>
      <c r="J24" s="105" t="s">
        <v>7</v>
      </c>
      <c r="K24" s="105" t="s">
        <v>52</v>
      </c>
      <c r="L24" s="105"/>
      <c r="M24" s="105" t="s">
        <v>42</v>
      </c>
      <c r="N24" s="105" t="s">
        <v>42</v>
      </c>
      <c r="O24" s="105" t="s">
        <v>42</v>
      </c>
    </row>
    <row r="25" spans="1:17" ht="75" x14ac:dyDescent="0.25">
      <c r="A25" s="500">
        <f xml:space="preserve"> ROW() - 2</f>
        <v>23</v>
      </c>
      <c r="B25" s="105" t="s">
        <v>615</v>
      </c>
      <c r="C25" s="105" t="s">
        <v>224</v>
      </c>
      <c r="D25" s="105" t="s">
        <v>134</v>
      </c>
      <c r="E25" s="108">
        <f>SUM(Таблица9131415[[#This Row],[Средний балл аттестата]:[Балл первоочередной]])</f>
        <v>4.29</v>
      </c>
      <c r="F25" s="108">
        <v>4.29</v>
      </c>
      <c r="G25" s="108" t="s">
        <v>819</v>
      </c>
      <c r="H25" s="108"/>
      <c r="I25" s="94" t="s">
        <v>476</v>
      </c>
      <c r="J25" s="105" t="s">
        <v>3</v>
      </c>
      <c r="K25" s="105" t="s">
        <v>7</v>
      </c>
      <c r="L25" s="105"/>
      <c r="M25" s="105" t="s">
        <v>42</v>
      </c>
      <c r="N25" s="105" t="s">
        <v>42</v>
      </c>
      <c r="O25" s="105" t="s">
        <v>42</v>
      </c>
    </row>
    <row r="26" spans="1:17" s="411" customFormat="1" ht="75" x14ac:dyDescent="0.25">
      <c r="A26" s="144">
        <f>ROW()-2</f>
        <v>24</v>
      </c>
      <c r="B26" s="95" t="s">
        <v>838</v>
      </c>
      <c r="C26" s="95" t="s">
        <v>222</v>
      </c>
      <c r="D26" s="94" t="s">
        <v>134</v>
      </c>
      <c r="E26" s="97">
        <f>SUM(Таблица9131415[[#This Row],[Средний балл аттестата]:[Балл первоочередной]])</f>
        <v>4.29</v>
      </c>
      <c r="F26" s="97">
        <v>4.29</v>
      </c>
      <c r="G26" s="97" t="s">
        <v>819</v>
      </c>
      <c r="H26" s="97"/>
      <c r="I26" s="94" t="s">
        <v>476</v>
      </c>
      <c r="J26" s="94" t="s">
        <v>110</v>
      </c>
      <c r="K26" s="94" t="s">
        <v>52</v>
      </c>
      <c r="L26" s="94" t="s">
        <v>7</v>
      </c>
      <c r="M26" s="94" t="s">
        <v>42</v>
      </c>
      <c r="N26" s="94" t="s">
        <v>42</v>
      </c>
      <c r="O26" s="94" t="s">
        <v>42</v>
      </c>
    </row>
    <row r="27" spans="1:17" s="7" customFormat="1" ht="64.5" customHeight="1" x14ac:dyDescent="0.25">
      <c r="A27" s="144">
        <f>ROW()-2</f>
        <v>25</v>
      </c>
      <c r="B27" s="95" t="s">
        <v>361</v>
      </c>
      <c r="C27" s="95" t="s">
        <v>222</v>
      </c>
      <c r="D27" s="94" t="s">
        <v>134</v>
      </c>
      <c r="E27" s="97">
        <f>SUM(Таблица9131415[[#This Row],[Средний балл аттестата]:[Балл первоочередной]])</f>
        <v>4.28</v>
      </c>
      <c r="F27" s="97">
        <v>4.28</v>
      </c>
      <c r="G27" s="94" t="s">
        <v>819</v>
      </c>
      <c r="H27" s="94"/>
      <c r="I27" s="94" t="s">
        <v>476</v>
      </c>
      <c r="J27" s="94" t="s">
        <v>52</v>
      </c>
      <c r="K27" s="94" t="s">
        <v>7</v>
      </c>
      <c r="L27" s="94"/>
      <c r="M27" s="94" t="s">
        <v>42</v>
      </c>
      <c r="N27" s="94" t="s">
        <v>42</v>
      </c>
      <c r="O27" s="94" t="s">
        <v>42</v>
      </c>
    </row>
    <row r="28" spans="1:17" s="7" customFormat="1" ht="93" customHeight="1" x14ac:dyDescent="0.25">
      <c r="A28" s="473">
        <f xml:space="preserve"> ROW() - 2</f>
        <v>26</v>
      </c>
      <c r="B28" s="95" t="s">
        <v>707</v>
      </c>
      <c r="C28" s="95" t="s">
        <v>224</v>
      </c>
      <c r="D28" s="94" t="s">
        <v>134</v>
      </c>
      <c r="E28" s="97">
        <f>SUM(Таблица9131415[[#This Row],[Средний балл аттестата]:[Балл первоочередной]])</f>
        <v>4.25</v>
      </c>
      <c r="F28" s="97">
        <v>4.25</v>
      </c>
      <c r="G28" s="97" t="s">
        <v>819</v>
      </c>
      <c r="H28" s="97"/>
      <c r="I28" s="94" t="s">
        <v>477</v>
      </c>
      <c r="J28" s="94" t="s">
        <v>3</v>
      </c>
      <c r="K28" s="94" t="s">
        <v>52</v>
      </c>
      <c r="L28" s="94" t="s">
        <v>7</v>
      </c>
      <c r="M28" s="94" t="s">
        <v>42</v>
      </c>
      <c r="N28" s="94" t="s">
        <v>42</v>
      </c>
      <c r="O28" s="94" t="s">
        <v>42</v>
      </c>
    </row>
    <row r="29" spans="1:17" s="7" customFormat="1" ht="108" customHeight="1" x14ac:dyDescent="0.25">
      <c r="A29" s="144">
        <f xml:space="preserve"> ROW()-2</f>
        <v>27</v>
      </c>
      <c r="B29" s="94" t="s">
        <v>827</v>
      </c>
      <c r="C29" s="94" t="s">
        <v>222</v>
      </c>
      <c r="D29" s="94" t="s">
        <v>134</v>
      </c>
      <c r="E29" s="97">
        <f>SUM(Таблица9131415[[#This Row],[Средний балл аттестата]:[Балл первоочередной]])</f>
        <v>4.25</v>
      </c>
      <c r="F29" s="97">
        <v>4.25</v>
      </c>
      <c r="G29" s="97" t="s">
        <v>819</v>
      </c>
      <c r="H29" s="97"/>
      <c r="I29" s="94" t="s">
        <v>477</v>
      </c>
      <c r="J29" s="94" t="s">
        <v>33</v>
      </c>
      <c r="K29" s="94" t="s">
        <v>52</v>
      </c>
      <c r="L29" s="94" t="s">
        <v>358</v>
      </c>
      <c r="M29" s="94" t="s">
        <v>42</v>
      </c>
      <c r="N29" s="94" t="s">
        <v>42</v>
      </c>
      <c r="O29" s="94" t="s">
        <v>42</v>
      </c>
    </row>
    <row r="30" spans="1:17" s="411" customFormat="1" ht="37.5" x14ac:dyDescent="0.25">
      <c r="A30" s="144">
        <f>ROW()-2</f>
        <v>28</v>
      </c>
      <c r="B30" s="95" t="s">
        <v>937</v>
      </c>
      <c r="C30" s="95" t="s">
        <v>222</v>
      </c>
      <c r="D30" s="94" t="s">
        <v>134</v>
      </c>
      <c r="E30" s="97">
        <f>SUM(Таблица9131415[[#This Row],[Средний балл аттестата]:[Балл первоочередной]])</f>
        <v>4.25</v>
      </c>
      <c r="F30" s="97">
        <v>4.25</v>
      </c>
      <c r="G30" s="94" t="s">
        <v>819</v>
      </c>
      <c r="H30" s="94"/>
      <c r="I30" s="94" t="s">
        <v>476</v>
      </c>
      <c r="J30" s="94" t="s">
        <v>7</v>
      </c>
      <c r="K30" s="94"/>
      <c r="L30" s="94"/>
      <c r="M30" s="94" t="s">
        <v>42</v>
      </c>
      <c r="N30" s="94" t="s">
        <v>42</v>
      </c>
      <c r="O30" s="94" t="s">
        <v>42</v>
      </c>
    </row>
    <row r="31" spans="1:17" s="7" customFormat="1" ht="75" x14ac:dyDescent="0.25">
      <c r="A31" s="144">
        <f xml:space="preserve"> ROW() - 2</f>
        <v>29</v>
      </c>
      <c r="B31" s="95" t="s">
        <v>48</v>
      </c>
      <c r="C31" s="95" t="s">
        <v>222</v>
      </c>
      <c r="D31" s="95" t="s">
        <v>134</v>
      </c>
      <c r="E31" s="97">
        <f>SUM(Таблица9131415[[#This Row],[Средний балл аттестата]:[Балл первоочередной]])</f>
        <v>4.25</v>
      </c>
      <c r="F31" s="97">
        <v>4.25</v>
      </c>
      <c r="G31" s="97" t="s">
        <v>819</v>
      </c>
      <c r="H31" s="97"/>
      <c r="I31" s="94" t="s">
        <v>476</v>
      </c>
      <c r="J31" s="94" t="s">
        <v>33</v>
      </c>
      <c r="K31" s="94" t="s">
        <v>110</v>
      </c>
      <c r="L31" s="94" t="s">
        <v>7</v>
      </c>
      <c r="M31" s="94" t="s">
        <v>42</v>
      </c>
      <c r="N31" s="94" t="s">
        <v>42</v>
      </c>
      <c r="O31" s="94" t="s">
        <v>44</v>
      </c>
    </row>
    <row r="32" spans="1:17" s="427" customFormat="1" ht="75" x14ac:dyDescent="0.25">
      <c r="A32" s="144">
        <f t="shared" ref="A32:A41" si="1">ROW()-2</f>
        <v>30</v>
      </c>
      <c r="B32" s="106" t="s">
        <v>1016</v>
      </c>
      <c r="C32" s="106" t="s">
        <v>224</v>
      </c>
      <c r="D32" s="105" t="s">
        <v>134</v>
      </c>
      <c r="E32" s="97">
        <f>SUM(Таблица9131415[[#This Row],[Средний балл аттестата]:[Балл первоочередной]])</f>
        <v>4.25</v>
      </c>
      <c r="F32" s="108">
        <v>4.25</v>
      </c>
      <c r="G32" s="105" t="s">
        <v>819</v>
      </c>
      <c r="H32" s="105"/>
      <c r="I32" s="94" t="s">
        <v>476</v>
      </c>
      <c r="J32" s="105" t="s">
        <v>52</v>
      </c>
      <c r="K32" s="105" t="s">
        <v>7</v>
      </c>
      <c r="L32" s="105"/>
      <c r="M32" s="105" t="s">
        <v>42</v>
      </c>
      <c r="N32" s="105" t="s">
        <v>42</v>
      </c>
      <c r="O32" s="105" t="s">
        <v>42</v>
      </c>
    </row>
    <row r="33" spans="1:17" s="7" customFormat="1" ht="37.5" x14ac:dyDescent="0.25">
      <c r="A33" s="144">
        <f t="shared" si="1"/>
        <v>31</v>
      </c>
      <c r="B33" s="106" t="s">
        <v>313</v>
      </c>
      <c r="C33" s="106" t="s">
        <v>222</v>
      </c>
      <c r="D33" s="105" t="s">
        <v>134</v>
      </c>
      <c r="E33" s="97">
        <f>SUM(Таблица9131415[[#This Row],[Средний балл аттестата]:[Балл первоочередной]])</f>
        <v>4.22</v>
      </c>
      <c r="F33" s="108">
        <v>4.22</v>
      </c>
      <c r="G33" s="105" t="s">
        <v>819</v>
      </c>
      <c r="H33" s="105"/>
      <c r="I33" s="94" t="s">
        <v>476</v>
      </c>
      <c r="J33" s="105" t="s">
        <v>7</v>
      </c>
      <c r="K33" s="105" t="s">
        <v>52</v>
      </c>
      <c r="L33" s="105"/>
      <c r="M33" s="105" t="s">
        <v>42</v>
      </c>
      <c r="N33" s="105" t="s">
        <v>42</v>
      </c>
      <c r="O33" s="105" t="s">
        <v>44</v>
      </c>
    </row>
    <row r="34" spans="1:17" s="7" customFormat="1" ht="75" x14ac:dyDescent="0.3">
      <c r="A34" s="104">
        <f t="shared" si="1"/>
        <v>32</v>
      </c>
      <c r="B34" s="184" t="s">
        <v>881</v>
      </c>
      <c r="C34" s="184" t="s">
        <v>222</v>
      </c>
      <c r="D34" s="184" t="s">
        <v>134</v>
      </c>
      <c r="E34" s="159">
        <f>SUM(Таблица9131415[[#This Row],[Средний балл аттестата]:[Балл первоочередной]])</f>
        <v>4.22</v>
      </c>
      <c r="F34" s="184">
        <v>4.22</v>
      </c>
      <c r="G34" s="184" t="s">
        <v>819</v>
      </c>
      <c r="H34" s="184"/>
      <c r="I34" s="172" t="s">
        <v>476</v>
      </c>
      <c r="J34" s="184" t="s">
        <v>52</v>
      </c>
      <c r="K34" s="184" t="s">
        <v>7</v>
      </c>
      <c r="L34" s="184"/>
      <c r="M34" s="184" t="s">
        <v>42</v>
      </c>
      <c r="N34" s="184" t="s">
        <v>42</v>
      </c>
      <c r="O34" s="184" t="s">
        <v>42</v>
      </c>
      <c r="P34" s="87"/>
      <c r="Q34" s="73"/>
    </row>
    <row r="35" spans="1:17" s="7" customFormat="1" ht="37.5" x14ac:dyDescent="0.25">
      <c r="A35" s="95">
        <f t="shared" si="1"/>
        <v>33</v>
      </c>
      <c r="B35" s="106" t="s">
        <v>643</v>
      </c>
      <c r="C35" s="106" t="s">
        <v>222</v>
      </c>
      <c r="D35" s="106" t="s">
        <v>134</v>
      </c>
      <c r="E35" s="97">
        <f>SUM(Таблица9131415[[#This Row],[Средний балл аттестата]:[Балл первоочередной]])</f>
        <v>4.2</v>
      </c>
      <c r="F35" s="108">
        <v>4.2</v>
      </c>
      <c r="G35" s="105" t="s">
        <v>819</v>
      </c>
      <c r="H35" s="105"/>
      <c r="I35" s="94" t="s">
        <v>476</v>
      </c>
      <c r="J35" s="105" t="s">
        <v>7</v>
      </c>
      <c r="K35" s="105" t="s">
        <v>52</v>
      </c>
      <c r="L35" s="105" t="s">
        <v>321</v>
      </c>
      <c r="M35" s="105" t="s">
        <v>42</v>
      </c>
      <c r="N35" s="105" t="s">
        <v>42</v>
      </c>
      <c r="O35" s="105" t="s">
        <v>42</v>
      </c>
    </row>
    <row r="36" spans="1:17" s="411" customFormat="1" ht="112.5" x14ac:dyDescent="0.25">
      <c r="A36" s="95">
        <f t="shared" si="1"/>
        <v>34</v>
      </c>
      <c r="B36" s="106" t="s">
        <v>65</v>
      </c>
      <c r="C36" s="106" t="s">
        <v>222</v>
      </c>
      <c r="D36" s="105" t="s">
        <v>134</v>
      </c>
      <c r="E36" s="97">
        <f>SUM(Таблица9131415[[#This Row],[Средний балл аттестата]:[Балл первоочередной]])</f>
        <v>4.1900000000000004</v>
      </c>
      <c r="F36" s="108">
        <v>4.1900000000000004</v>
      </c>
      <c r="G36" s="105" t="s">
        <v>819</v>
      </c>
      <c r="H36" s="105"/>
      <c r="I36" s="94" t="s">
        <v>476</v>
      </c>
      <c r="J36" s="105" t="s">
        <v>52</v>
      </c>
      <c r="K36" s="105" t="s">
        <v>66</v>
      </c>
      <c r="L36" s="105" t="s">
        <v>7</v>
      </c>
      <c r="M36" s="105" t="s">
        <v>42</v>
      </c>
      <c r="N36" s="105" t="s">
        <v>42</v>
      </c>
      <c r="O36" s="105" t="s">
        <v>42</v>
      </c>
    </row>
    <row r="37" spans="1:17" s="7" customFormat="1" ht="75" x14ac:dyDescent="0.3">
      <c r="A37" s="95">
        <f t="shared" si="1"/>
        <v>35</v>
      </c>
      <c r="B37" s="186" t="s">
        <v>877</v>
      </c>
      <c r="C37" s="186" t="s">
        <v>222</v>
      </c>
      <c r="D37" s="186" t="s">
        <v>134</v>
      </c>
      <c r="E37" s="255">
        <f>SUM(Таблица9131415[[#This Row],[Средний балл аттестата]:[Балл первоочередной]])</f>
        <v>4.1900000000000004</v>
      </c>
      <c r="F37" s="186">
        <v>4.1900000000000004</v>
      </c>
      <c r="G37" s="186" t="s">
        <v>819</v>
      </c>
      <c r="H37" s="186"/>
      <c r="I37" s="172" t="s">
        <v>476</v>
      </c>
      <c r="J37" s="186" t="s">
        <v>52</v>
      </c>
      <c r="K37" s="186" t="s">
        <v>7</v>
      </c>
      <c r="L37" s="186"/>
      <c r="M37" s="186" t="s">
        <v>42</v>
      </c>
      <c r="N37" s="186" t="s">
        <v>42</v>
      </c>
      <c r="O37" s="186" t="s">
        <v>42</v>
      </c>
    </row>
    <row r="38" spans="1:17" s="7" customFormat="1" ht="75" x14ac:dyDescent="0.25">
      <c r="A38" s="95">
        <f t="shared" si="1"/>
        <v>36</v>
      </c>
      <c r="B38" s="195" t="s">
        <v>1143</v>
      </c>
      <c r="C38" s="195" t="s">
        <v>222</v>
      </c>
      <c r="D38" s="196" t="s">
        <v>134</v>
      </c>
      <c r="E38" s="211">
        <f>SUM(Таблица9131415[[#This Row],[Средний балл аттестата]:[Балл первоочередной]])</f>
        <v>4.1900000000000004</v>
      </c>
      <c r="F38" s="197">
        <v>4.1900000000000004</v>
      </c>
      <c r="G38" s="196" t="s">
        <v>819</v>
      </c>
      <c r="H38" s="196"/>
      <c r="I38" s="194" t="s">
        <v>476</v>
      </c>
      <c r="J38" s="196" t="s">
        <v>52</v>
      </c>
      <c r="K38" s="196" t="s">
        <v>7</v>
      </c>
      <c r="L38" s="196" t="s">
        <v>33</v>
      </c>
      <c r="M38" s="196" t="s">
        <v>42</v>
      </c>
      <c r="N38" s="105" t="s">
        <v>42</v>
      </c>
      <c r="O38" s="196" t="s">
        <v>42</v>
      </c>
    </row>
    <row r="39" spans="1:17" s="7" customFormat="1" ht="75" x14ac:dyDescent="0.25">
      <c r="A39" s="95">
        <f t="shared" si="1"/>
        <v>37</v>
      </c>
      <c r="B39" s="105" t="s">
        <v>369</v>
      </c>
      <c r="C39" s="105" t="s">
        <v>222</v>
      </c>
      <c r="D39" s="105" t="s">
        <v>134</v>
      </c>
      <c r="E39" s="97">
        <f>SUM(Таблица9131415[[#This Row],[Средний балл аттестата]:[Балл первоочередной]])</f>
        <v>4.18</v>
      </c>
      <c r="F39" s="108">
        <v>4.18</v>
      </c>
      <c r="G39" s="105" t="s">
        <v>819</v>
      </c>
      <c r="H39" s="105"/>
      <c r="I39" s="94" t="s">
        <v>476</v>
      </c>
      <c r="J39" s="105" t="s">
        <v>52</v>
      </c>
      <c r="K39" s="105" t="s">
        <v>7</v>
      </c>
      <c r="L39" s="105"/>
      <c r="M39" s="105" t="s">
        <v>42</v>
      </c>
      <c r="N39" s="105" t="s">
        <v>42</v>
      </c>
      <c r="O39" s="105" t="s">
        <v>42</v>
      </c>
    </row>
    <row r="40" spans="1:17" s="7" customFormat="1" ht="75" x14ac:dyDescent="0.25">
      <c r="A40" s="95">
        <f t="shared" si="1"/>
        <v>38</v>
      </c>
      <c r="B40" s="106" t="s">
        <v>560</v>
      </c>
      <c r="C40" s="106" t="s">
        <v>223</v>
      </c>
      <c r="D40" s="105" t="s">
        <v>134</v>
      </c>
      <c r="E40" s="97">
        <f>SUM(Таблица9131415[[#This Row],[Средний балл аттестата]:[Балл первоочередной]])</f>
        <v>4.17</v>
      </c>
      <c r="F40" s="108">
        <v>4.17</v>
      </c>
      <c r="G40" s="105" t="s">
        <v>819</v>
      </c>
      <c r="H40" s="105"/>
      <c r="I40" s="94" t="s">
        <v>476</v>
      </c>
      <c r="J40" s="105" t="s">
        <v>52</v>
      </c>
      <c r="K40" s="105" t="s">
        <v>7</v>
      </c>
      <c r="L40" s="105"/>
      <c r="M40" s="105" t="s">
        <v>42</v>
      </c>
      <c r="N40" s="105" t="s">
        <v>42</v>
      </c>
      <c r="O40" s="105" t="s">
        <v>44</v>
      </c>
    </row>
    <row r="41" spans="1:17" s="85" customFormat="1" ht="75" x14ac:dyDescent="0.25">
      <c r="A41" s="111">
        <f t="shared" si="1"/>
        <v>39</v>
      </c>
      <c r="B41" s="90" t="s">
        <v>616</v>
      </c>
      <c r="C41" s="90" t="s">
        <v>222</v>
      </c>
      <c r="D41" s="87" t="s">
        <v>134</v>
      </c>
      <c r="E41" s="89">
        <f>SUM(Таблица9131415[[#This Row],[Средний балл аттестата]:[Балл первоочередной]])</f>
        <v>4.17</v>
      </c>
      <c r="F41" s="89">
        <v>4.17</v>
      </c>
      <c r="G41" s="87" t="s">
        <v>819</v>
      </c>
      <c r="H41" s="87"/>
      <c r="I41" s="94" t="s">
        <v>476</v>
      </c>
      <c r="J41" s="87" t="s">
        <v>52</v>
      </c>
      <c r="K41" s="87" t="s">
        <v>7</v>
      </c>
      <c r="L41" s="87"/>
      <c r="M41" s="87" t="s">
        <v>42</v>
      </c>
      <c r="N41" s="87" t="s">
        <v>42</v>
      </c>
      <c r="O41" s="87" t="s">
        <v>42</v>
      </c>
    </row>
    <row r="42" spans="1:17" s="7" customFormat="1" ht="37.5" x14ac:dyDescent="0.25">
      <c r="A42" s="104">
        <v>212</v>
      </c>
      <c r="B42" s="90" t="s">
        <v>1180</v>
      </c>
      <c r="C42" s="87" t="s">
        <v>222</v>
      </c>
      <c r="D42" s="87" t="s">
        <v>134</v>
      </c>
      <c r="E42" s="89">
        <f>SUM(Таблица9131415[[#This Row],[Средний балл аттестата]:[Балл первоочередной]])</f>
        <v>4.17</v>
      </c>
      <c r="F42" s="89">
        <v>4.17</v>
      </c>
      <c r="G42" s="87" t="s">
        <v>819</v>
      </c>
      <c r="H42" s="87"/>
      <c r="I42" s="94" t="s">
        <v>477</v>
      </c>
      <c r="J42" s="87" t="s">
        <v>7</v>
      </c>
      <c r="K42" s="87"/>
      <c r="L42" s="87"/>
      <c r="M42" s="216" t="s">
        <v>42</v>
      </c>
      <c r="N42" s="87" t="s">
        <v>202</v>
      </c>
      <c r="O42" s="109" t="s">
        <v>42</v>
      </c>
    </row>
    <row r="43" spans="1:17" s="239" customFormat="1" ht="75" x14ac:dyDescent="0.25">
      <c r="A43" s="94">
        <f t="shared" ref="A43:A79" si="2">ROW()-2</f>
        <v>41</v>
      </c>
      <c r="B43" s="105" t="s">
        <v>1175</v>
      </c>
      <c r="C43" s="105" t="s">
        <v>222</v>
      </c>
      <c r="D43" s="105" t="s">
        <v>134</v>
      </c>
      <c r="E43" s="97">
        <f>SUM(Таблица9131415[[#This Row],[Средний балл аттестата]:[Балл первоочередной]])</f>
        <v>4.1399999999999997</v>
      </c>
      <c r="F43" s="105">
        <v>4.1399999999999997</v>
      </c>
      <c r="G43" s="105" t="s">
        <v>819</v>
      </c>
      <c r="H43" s="105"/>
      <c r="I43" s="94" t="s">
        <v>476</v>
      </c>
      <c r="J43" s="105" t="s">
        <v>52</v>
      </c>
      <c r="K43" s="105" t="s">
        <v>7</v>
      </c>
      <c r="L43" s="105"/>
      <c r="M43" s="195" t="s">
        <v>42</v>
      </c>
      <c r="N43" s="196" t="s">
        <v>42</v>
      </c>
      <c r="O43" s="105" t="s">
        <v>42</v>
      </c>
    </row>
    <row r="44" spans="1:17" s="7" customFormat="1" ht="37.5" x14ac:dyDescent="0.25">
      <c r="A44" s="95">
        <f t="shared" si="2"/>
        <v>42</v>
      </c>
      <c r="B44" s="106" t="s">
        <v>1000</v>
      </c>
      <c r="C44" s="106" t="s">
        <v>222</v>
      </c>
      <c r="D44" s="105" t="s">
        <v>134</v>
      </c>
      <c r="E44" s="97">
        <f>SUM(Таблица9131415[[#This Row],[Средний балл аттестата]:[Балл первоочередной]])</f>
        <v>4.13</v>
      </c>
      <c r="F44" s="108">
        <v>4.13</v>
      </c>
      <c r="G44" s="108" t="s">
        <v>819</v>
      </c>
      <c r="H44" s="108"/>
      <c r="I44" s="94" t="s">
        <v>477</v>
      </c>
      <c r="J44" s="105" t="s">
        <v>7</v>
      </c>
      <c r="K44" s="105" t="s">
        <v>17</v>
      </c>
      <c r="L44" s="105" t="s">
        <v>52</v>
      </c>
      <c r="M44" s="105" t="s">
        <v>42</v>
      </c>
      <c r="N44" s="105" t="s">
        <v>42</v>
      </c>
      <c r="O44" s="105" t="s">
        <v>44</v>
      </c>
    </row>
    <row r="45" spans="1:17" s="7" customFormat="1" ht="37.5" x14ac:dyDescent="0.25">
      <c r="A45" s="104">
        <f t="shared" si="2"/>
        <v>43</v>
      </c>
      <c r="B45" s="90" t="s">
        <v>1015</v>
      </c>
      <c r="C45" s="90" t="s">
        <v>222</v>
      </c>
      <c r="D45" s="89" t="s">
        <v>134</v>
      </c>
      <c r="E45" s="89">
        <f>SUM(Таблица9131415[[#This Row],[Средний балл аттестата]:[Балл первоочередной]])</f>
        <v>4.13</v>
      </c>
      <c r="F45" s="89">
        <v>4.13</v>
      </c>
      <c r="G45" s="89" t="s">
        <v>819</v>
      </c>
      <c r="H45" s="89"/>
      <c r="I45" s="94" t="s">
        <v>476</v>
      </c>
      <c r="J45" s="87" t="s">
        <v>7</v>
      </c>
      <c r="K45" s="87"/>
      <c r="L45" s="87"/>
      <c r="M45" s="87" t="s">
        <v>42</v>
      </c>
      <c r="N45" s="87" t="s">
        <v>42</v>
      </c>
      <c r="O45" s="109" t="s">
        <v>42</v>
      </c>
    </row>
    <row r="46" spans="1:17" s="7" customFormat="1" ht="75" x14ac:dyDescent="0.25">
      <c r="A46" s="95">
        <f t="shared" si="2"/>
        <v>44</v>
      </c>
      <c r="B46" s="95" t="s">
        <v>737</v>
      </c>
      <c r="C46" s="95" t="s">
        <v>222</v>
      </c>
      <c r="D46" s="94" t="s">
        <v>134</v>
      </c>
      <c r="E46" s="97">
        <f>SUM(Таблица9131415[[#This Row],[Средний балл аттестата]:[Балл первоочередной]])</f>
        <v>4.12</v>
      </c>
      <c r="F46" s="97">
        <v>4.12</v>
      </c>
      <c r="G46" s="94" t="s">
        <v>819</v>
      </c>
      <c r="H46" s="94"/>
      <c r="I46" s="94" t="s">
        <v>476</v>
      </c>
      <c r="J46" s="94" t="s">
        <v>52</v>
      </c>
      <c r="K46" s="94" t="s">
        <v>7</v>
      </c>
      <c r="L46" s="94"/>
      <c r="M46" s="94" t="s">
        <v>42</v>
      </c>
      <c r="N46" s="94" t="s">
        <v>42</v>
      </c>
      <c r="O46" s="94" t="s">
        <v>42</v>
      </c>
    </row>
    <row r="47" spans="1:17" s="411" customFormat="1" ht="37.5" x14ac:dyDescent="0.25">
      <c r="A47" s="104">
        <f t="shared" si="2"/>
        <v>45</v>
      </c>
      <c r="B47" s="106" t="s">
        <v>883</v>
      </c>
      <c r="C47" s="106" t="s">
        <v>222</v>
      </c>
      <c r="D47" s="105" t="s">
        <v>134</v>
      </c>
      <c r="E47" s="97">
        <f>SUM(Таблица9131415[[#This Row],[Средний балл аттестата]:[Балл первоочередной]])</f>
        <v>4.12</v>
      </c>
      <c r="F47" s="108">
        <v>4.12</v>
      </c>
      <c r="G47" s="105" t="s">
        <v>819</v>
      </c>
      <c r="H47" s="105"/>
      <c r="I47" s="94" t="s">
        <v>476</v>
      </c>
      <c r="J47" s="87" t="s">
        <v>7</v>
      </c>
      <c r="K47" s="105" t="s">
        <v>52</v>
      </c>
      <c r="L47" s="105"/>
      <c r="M47" s="105" t="s">
        <v>42</v>
      </c>
      <c r="N47" s="105" t="s">
        <v>42</v>
      </c>
      <c r="O47" s="105" t="s">
        <v>42</v>
      </c>
    </row>
    <row r="48" spans="1:17" s="7" customFormat="1" ht="131.25" x14ac:dyDescent="0.25">
      <c r="A48" s="104">
        <f t="shared" si="2"/>
        <v>46</v>
      </c>
      <c r="B48" s="90" t="s">
        <v>97</v>
      </c>
      <c r="C48" s="90" t="s">
        <v>222</v>
      </c>
      <c r="D48" s="87" t="s">
        <v>134</v>
      </c>
      <c r="E48" s="89">
        <f>SUM(Таблица9131415[[#This Row],[Средний балл аттестата]:[Балл первоочередной]])</f>
        <v>4.1100000000000003</v>
      </c>
      <c r="F48" s="89">
        <v>4.1100000000000003</v>
      </c>
      <c r="G48" s="87" t="s">
        <v>819</v>
      </c>
      <c r="H48" s="87"/>
      <c r="I48" s="94" t="s">
        <v>476</v>
      </c>
      <c r="J48" s="87" t="s">
        <v>7</v>
      </c>
      <c r="K48" s="87" t="s">
        <v>98</v>
      </c>
      <c r="L48" s="87"/>
      <c r="M48" s="87" t="s">
        <v>42</v>
      </c>
      <c r="N48" s="87" t="s">
        <v>42</v>
      </c>
      <c r="O48" s="109" t="s">
        <v>42</v>
      </c>
    </row>
    <row r="49" spans="1:15" s="7" customFormat="1" ht="37.5" x14ac:dyDescent="0.25">
      <c r="A49" s="104">
        <f t="shared" si="2"/>
        <v>47</v>
      </c>
      <c r="B49" s="87" t="s">
        <v>599</v>
      </c>
      <c r="C49" s="87" t="s">
        <v>224</v>
      </c>
      <c r="D49" s="87" t="s">
        <v>134</v>
      </c>
      <c r="E49" s="89">
        <f>SUM(Таблица9131415[[#This Row],[Средний балл аттестата]:[Балл первоочередной]])</f>
        <v>4.1100000000000003</v>
      </c>
      <c r="F49" s="87">
        <v>4.1100000000000003</v>
      </c>
      <c r="G49" s="87" t="s">
        <v>819</v>
      </c>
      <c r="H49" s="87"/>
      <c r="I49" s="94" t="s">
        <v>476</v>
      </c>
      <c r="J49" s="87" t="s">
        <v>7</v>
      </c>
      <c r="K49" s="87"/>
      <c r="L49" s="87"/>
      <c r="M49" s="87" t="s">
        <v>42</v>
      </c>
      <c r="N49" s="87" t="s">
        <v>42</v>
      </c>
      <c r="O49" s="109" t="s">
        <v>42</v>
      </c>
    </row>
    <row r="50" spans="1:15" s="239" customFormat="1" ht="75" x14ac:dyDescent="0.25">
      <c r="A50" s="104">
        <f t="shared" si="2"/>
        <v>48</v>
      </c>
      <c r="B50" s="105" t="s">
        <v>82</v>
      </c>
      <c r="C50" s="106" t="s">
        <v>222</v>
      </c>
      <c r="D50" s="105" t="s">
        <v>134</v>
      </c>
      <c r="E50" s="97">
        <f>SUM(Таблица9131415[[#This Row],[Средний балл аттестата]:[Балл первоочередной]])</f>
        <v>4.07</v>
      </c>
      <c r="F50" s="108">
        <v>4.07</v>
      </c>
      <c r="G50" s="105" t="s">
        <v>819</v>
      </c>
      <c r="H50" s="105"/>
      <c r="I50" s="94" t="s">
        <v>477</v>
      </c>
      <c r="J50" s="105" t="s">
        <v>52</v>
      </c>
      <c r="K50" s="105" t="s">
        <v>7</v>
      </c>
      <c r="L50" s="105"/>
      <c r="M50" s="105" t="s">
        <v>42</v>
      </c>
      <c r="N50" s="105" t="s">
        <v>42</v>
      </c>
      <c r="O50" s="105" t="s">
        <v>44</v>
      </c>
    </row>
    <row r="51" spans="1:15" s="411" customFormat="1" ht="75" x14ac:dyDescent="0.25">
      <c r="A51" s="104">
        <f t="shared" si="2"/>
        <v>49</v>
      </c>
      <c r="B51" s="95" t="s">
        <v>671</v>
      </c>
      <c r="C51" s="95" t="s">
        <v>224</v>
      </c>
      <c r="D51" s="94" t="s">
        <v>134</v>
      </c>
      <c r="E51" s="97">
        <f>SUM(Таблица9131415[[#This Row],[Средний балл аттестата]:[Балл первоочередной]])</f>
        <v>4.0599999999999996</v>
      </c>
      <c r="F51" s="97">
        <v>4.0599999999999996</v>
      </c>
      <c r="G51" s="97" t="s">
        <v>819</v>
      </c>
      <c r="H51" s="97"/>
      <c r="I51" s="94" t="s">
        <v>476</v>
      </c>
      <c r="J51" s="94" t="s">
        <v>52</v>
      </c>
      <c r="K51" s="94" t="s">
        <v>7</v>
      </c>
      <c r="L51" s="94"/>
      <c r="M51" s="94" t="s">
        <v>42</v>
      </c>
      <c r="N51" s="94" t="s">
        <v>42</v>
      </c>
      <c r="O51" s="94" t="s">
        <v>44</v>
      </c>
    </row>
    <row r="52" spans="1:15" s="7" customFormat="1" ht="37.5" x14ac:dyDescent="0.25">
      <c r="A52" s="104">
        <f t="shared" si="2"/>
        <v>50</v>
      </c>
      <c r="B52" s="105" t="s">
        <v>430</v>
      </c>
      <c r="C52" s="105" t="s">
        <v>224</v>
      </c>
      <c r="D52" s="105" t="s">
        <v>134</v>
      </c>
      <c r="E52" s="97">
        <f>SUM(Таблица9131415[[#This Row],[Средний балл аттестата]:[Балл первоочередной]])</f>
        <v>4.0599999999999996</v>
      </c>
      <c r="F52" s="108">
        <v>4.0599999999999996</v>
      </c>
      <c r="G52" s="105" t="s">
        <v>819</v>
      </c>
      <c r="H52" s="105"/>
      <c r="I52" s="94" t="s">
        <v>476</v>
      </c>
      <c r="J52" s="105" t="s">
        <v>7</v>
      </c>
      <c r="K52" s="105" t="s">
        <v>52</v>
      </c>
      <c r="L52" s="105"/>
      <c r="M52" s="105" t="s">
        <v>42</v>
      </c>
      <c r="N52" s="105" t="s">
        <v>42</v>
      </c>
      <c r="O52" s="105" t="s">
        <v>42</v>
      </c>
    </row>
    <row r="53" spans="1:15" s="239" customFormat="1" ht="75" x14ac:dyDescent="0.25">
      <c r="A53" s="104">
        <f t="shared" si="2"/>
        <v>51</v>
      </c>
      <c r="B53" s="106" t="s">
        <v>464</v>
      </c>
      <c r="C53" s="106" t="s">
        <v>223</v>
      </c>
      <c r="D53" s="105" t="s">
        <v>134</v>
      </c>
      <c r="E53" s="97">
        <f>SUM(Таблица9131415[[#This Row],[Средний балл аттестата]:[Балл первоочередной]])</f>
        <v>4.0599999999999996</v>
      </c>
      <c r="F53" s="108">
        <v>4.0599999999999996</v>
      </c>
      <c r="G53" s="105" t="s">
        <v>819</v>
      </c>
      <c r="H53" s="105"/>
      <c r="I53" s="105" t="s">
        <v>476</v>
      </c>
      <c r="J53" s="105" t="s">
        <v>52</v>
      </c>
      <c r="K53" s="105" t="s">
        <v>7</v>
      </c>
      <c r="L53" s="105" t="s">
        <v>5</v>
      </c>
      <c r="M53" s="105" t="s">
        <v>42</v>
      </c>
      <c r="N53" s="109" t="s">
        <v>42</v>
      </c>
      <c r="O53" s="105" t="s">
        <v>42</v>
      </c>
    </row>
    <row r="54" spans="1:15" s="427" customFormat="1" ht="37.5" x14ac:dyDescent="0.25">
      <c r="A54" s="104">
        <f t="shared" si="2"/>
        <v>52</v>
      </c>
      <c r="B54" s="106" t="s">
        <v>427</v>
      </c>
      <c r="C54" s="106" t="s">
        <v>222</v>
      </c>
      <c r="D54" s="105" t="s">
        <v>134</v>
      </c>
      <c r="E54" s="97">
        <f>SUM(Таблица9131415[[#This Row],[Средний балл аттестата]:[Балл первоочередной]])</f>
        <v>4.0599999999999996</v>
      </c>
      <c r="F54" s="108">
        <v>4.0599999999999996</v>
      </c>
      <c r="G54" s="105" t="s">
        <v>819</v>
      </c>
      <c r="H54" s="105"/>
      <c r="I54" s="94" t="s">
        <v>476</v>
      </c>
      <c r="J54" s="105" t="s">
        <v>7</v>
      </c>
      <c r="K54" s="105" t="s">
        <v>52</v>
      </c>
      <c r="L54" s="105"/>
      <c r="M54" s="105" t="s">
        <v>42</v>
      </c>
      <c r="N54" s="105" t="s">
        <v>42</v>
      </c>
      <c r="O54" s="105" t="s">
        <v>44</v>
      </c>
    </row>
    <row r="55" spans="1:15" s="7" customFormat="1" ht="75" x14ac:dyDescent="0.25">
      <c r="A55" s="104">
        <f t="shared" si="2"/>
        <v>53</v>
      </c>
      <c r="B55" s="95" t="s">
        <v>650</v>
      </c>
      <c r="C55" s="95" t="s">
        <v>224</v>
      </c>
      <c r="D55" s="94" t="s">
        <v>134</v>
      </c>
      <c r="E55" s="97">
        <f>SUM(Таблица9131415[[#This Row],[Средний балл аттестата]:[Балл первоочередной]])</f>
        <v>4.0599999999999996</v>
      </c>
      <c r="F55" s="97">
        <v>4.0599999999999996</v>
      </c>
      <c r="G55" s="94" t="s">
        <v>819</v>
      </c>
      <c r="H55" s="94"/>
      <c r="I55" s="94" t="s">
        <v>476</v>
      </c>
      <c r="J55" s="94" t="s">
        <v>52</v>
      </c>
      <c r="K55" s="94" t="s">
        <v>7</v>
      </c>
      <c r="L55" s="94"/>
      <c r="M55" s="94" t="s">
        <v>42</v>
      </c>
      <c r="N55" s="94" t="s">
        <v>42</v>
      </c>
      <c r="O55" s="94" t="s">
        <v>44</v>
      </c>
    </row>
    <row r="56" spans="1:15" s="7" customFormat="1" ht="37.5" x14ac:dyDescent="0.25">
      <c r="A56" s="95">
        <f t="shared" si="2"/>
        <v>54</v>
      </c>
      <c r="B56" s="95" t="s">
        <v>647</v>
      </c>
      <c r="C56" s="95" t="s">
        <v>222</v>
      </c>
      <c r="D56" s="94" t="s">
        <v>134</v>
      </c>
      <c r="E56" s="97">
        <f>SUM(Таблица9131415[[#This Row],[Средний балл аттестата]:[Балл первоочередной]])</f>
        <v>4.0599999999999996</v>
      </c>
      <c r="F56" s="97">
        <v>4.0599999999999996</v>
      </c>
      <c r="G56" s="94" t="s">
        <v>819</v>
      </c>
      <c r="H56" s="94"/>
      <c r="I56" s="94" t="s">
        <v>477</v>
      </c>
      <c r="J56" s="94" t="s">
        <v>7</v>
      </c>
      <c r="K56" s="94"/>
      <c r="L56" s="94"/>
      <c r="M56" s="94" t="s">
        <v>42</v>
      </c>
      <c r="N56" s="94" t="s">
        <v>42</v>
      </c>
      <c r="O56" s="94" t="s">
        <v>44</v>
      </c>
    </row>
    <row r="57" spans="1:15" s="7" customFormat="1" ht="37.5" x14ac:dyDescent="0.3">
      <c r="A57" s="95">
        <f t="shared" si="2"/>
        <v>55</v>
      </c>
      <c r="B57" s="106" t="s">
        <v>1042</v>
      </c>
      <c r="C57" s="148" t="s">
        <v>222</v>
      </c>
      <c r="D57" s="105" t="s">
        <v>134</v>
      </c>
      <c r="E57" s="97">
        <f>SUM(Таблица9131415[[#This Row],[Средний балл аттестата]:[Балл первоочередной]])</f>
        <v>4.0599999999999996</v>
      </c>
      <c r="F57" s="108">
        <v>4.0599999999999996</v>
      </c>
      <c r="G57" s="105" t="s">
        <v>819</v>
      </c>
      <c r="H57" s="105"/>
      <c r="I57" s="105" t="s">
        <v>476</v>
      </c>
      <c r="J57" s="105" t="s">
        <v>7</v>
      </c>
      <c r="K57" s="105" t="s">
        <v>52</v>
      </c>
      <c r="L57" s="105"/>
      <c r="M57" s="105" t="s">
        <v>42</v>
      </c>
      <c r="N57" s="105" t="s">
        <v>42</v>
      </c>
      <c r="O57" s="105" t="s">
        <v>44</v>
      </c>
    </row>
    <row r="58" spans="1:15" s="7" customFormat="1" ht="75" x14ac:dyDescent="0.25">
      <c r="A58" s="95">
        <f t="shared" si="2"/>
        <v>56</v>
      </c>
      <c r="B58" s="106" t="s">
        <v>377</v>
      </c>
      <c r="C58" s="106" t="s">
        <v>222</v>
      </c>
      <c r="D58" s="105" t="s">
        <v>134</v>
      </c>
      <c r="E58" s="97">
        <f>SUM(Таблица9131415[[#This Row],[Средний балл аттестата]:[Балл первоочередной]])</f>
        <v>4.0599999999999996</v>
      </c>
      <c r="F58" s="108">
        <v>4.0599999999999996</v>
      </c>
      <c r="G58" s="105" t="s">
        <v>819</v>
      </c>
      <c r="H58" s="105"/>
      <c r="I58" s="105" t="s">
        <v>476</v>
      </c>
      <c r="J58" s="105" t="s">
        <v>52</v>
      </c>
      <c r="K58" s="105" t="s">
        <v>7</v>
      </c>
      <c r="L58" s="105"/>
      <c r="M58" s="105" t="s">
        <v>42</v>
      </c>
      <c r="N58" s="105" t="s">
        <v>42</v>
      </c>
      <c r="O58" s="105" t="s">
        <v>42</v>
      </c>
    </row>
    <row r="59" spans="1:15" s="7" customFormat="1" ht="112.5" x14ac:dyDescent="0.25">
      <c r="A59" s="104">
        <f t="shared" si="2"/>
        <v>57</v>
      </c>
      <c r="B59" s="90" t="s">
        <v>75</v>
      </c>
      <c r="C59" s="90" t="s">
        <v>222</v>
      </c>
      <c r="D59" s="87" t="s">
        <v>134</v>
      </c>
      <c r="E59" s="97">
        <f>SUM(Таблица9131415[[#This Row],[Средний балл аттестата]:[Балл первоочередной]])</f>
        <v>4.05</v>
      </c>
      <c r="F59" s="89">
        <v>4.05</v>
      </c>
      <c r="G59" s="89" t="s">
        <v>819</v>
      </c>
      <c r="H59" s="89"/>
      <c r="I59" s="87" t="s">
        <v>476</v>
      </c>
      <c r="J59" s="87" t="s">
        <v>7</v>
      </c>
      <c r="K59" s="87" t="s">
        <v>52</v>
      </c>
      <c r="L59" s="87" t="s">
        <v>76</v>
      </c>
      <c r="M59" s="87" t="s">
        <v>42</v>
      </c>
      <c r="N59" s="87" t="s">
        <v>42</v>
      </c>
      <c r="O59" s="109" t="s">
        <v>42</v>
      </c>
    </row>
    <row r="60" spans="1:15" s="7" customFormat="1" ht="37.5" x14ac:dyDescent="0.25">
      <c r="A60" s="104">
        <f t="shared" si="2"/>
        <v>58</v>
      </c>
      <c r="B60" s="106" t="s">
        <v>666</v>
      </c>
      <c r="C60" s="106" t="s">
        <v>222</v>
      </c>
      <c r="D60" s="105" t="s">
        <v>134</v>
      </c>
      <c r="E60" s="97">
        <f>SUM(Таблица9131415[[#This Row],[Средний балл аттестата]:[Балл первоочередной]])</f>
        <v>4.05</v>
      </c>
      <c r="F60" s="108">
        <v>4.05</v>
      </c>
      <c r="G60" s="105" t="s">
        <v>819</v>
      </c>
      <c r="H60" s="105"/>
      <c r="I60" s="94" t="s">
        <v>476</v>
      </c>
      <c r="J60" s="105" t="s">
        <v>7</v>
      </c>
      <c r="K60" s="105"/>
      <c r="L60" s="105"/>
      <c r="M60" s="105" t="s">
        <v>42</v>
      </c>
      <c r="N60" s="105" t="s">
        <v>42</v>
      </c>
      <c r="O60" s="105" t="s">
        <v>44</v>
      </c>
    </row>
    <row r="61" spans="1:15" s="7" customFormat="1" ht="37.5" x14ac:dyDescent="0.25">
      <c r="A61" s="104">
        <f t="shared" si="2"/>
        <v>59</v>
      </c>
      <c r="B61" s="95" t="s">
        <v>823</v>
      </c>
      <c r="C61" s="95" t="s">
        <v>224</v>
      </c>
      <c r="D61" s="94" t="s">
        <v>134</v>
      </c>
      <c r="E61" s="97">
        <f>SUM(Таблица9131415[[#This Row],[Средний балл аттестата]:[Балл первоочередной]])</f>
        <v>4.05</v>
      </c>
      <c r="F61" s="97">
        <v>4.05</v>
      </c>
      <c r="G61" s="94" t="s">
        <v>819</v>
      </c>
      <c r="H61" s="94"/>
      <c r="I61" s="94" t="s">
        <v>477</v>
      </c>
      <c r="J61" s="94" t="s">
        <v>358</v>
      </c>
      <c r="K61" s="94"/>
      <c r="L61" s="94"/>
      <c r="M61" s="94" t="s">
        <v>42</v>
      </c>
      <c r="N61" s="94" t="s">
        <v>202</v>
      </c>
      <c r="O61" s="94" t="s">
        <v>44</v>
      </c>
    </row>
    <row r="62" spans="1:15" s="7" customFormat="1" ht="37.5" x14ac:dyDescent="0.25">
      <c r="A62" s="95">
        <f t="shared" si="2"/>
        <v>60</v>
      </c>
      <c r="B62" s="95" t="s">
        <v>1013</v>
      </c>
      <c r="C62" s="95" t="s">
        <v>224</v>
      </c>
      <c r="D62" s="94" t="s">
        <v>134</v>
      </c>
      <c r="E62" s="217">
        <f>SUM(Таблица9131415[[#This Row],[Средний балл аттестата]:[Балл первоочередной]])</f>
        <v>4.05</v>
      </c>
      <c r="F62" s="217">
        <v>4.05</v>
      </c>
      <c r="G62" s="94" t="s">
        <v>819</v>
      </c>
      <c r="H62" s="301"/>
      <c r="I62" s="94" t="s">
        <v>476</v>
      </c>
      <c r="J62" s="94" t="s">
        <v>7</v>
      </c>
      <c r="K62" s="301"/>
      <c r="L62" s="301"/>
      <c r="M62" s="94" t="s">
        <v>42</v>
      </c>
      <c r="N62" s="94" t="s">
        <v>202</v>
      </c>
      <c r="O62" s="94" t="s">
        <v>42</v>
      </c>
    </row>
    <row r="63" spans="1:15" s="174" customFormat="1" ht="75" x14ac:dyDescent="0.3">
      <c r="A63" s="95">
        <f t="shared" si="2"/>
        <v>61</v>
      </c>
      <c r="B63" s="94" t="s">
        <v>370</v>
      </c>
      <c r="C63" s="94" t="s">
        <v>222</v>
      </c>
      <c r="D63" s="116" t="s">
        <v>134</v>
      </c>
      <c r="E63" s="97">
        <f>SUM(Таблица9131415[[#This Row],[Средний балл аттестата]:[Балл первоочередной]])</f>
        <v>4</v>
      </c>
      <c r="F63" s="117">
        <v>4</v>
      </c>
      <c r="G63" s="117" t="s">
        <v>819</v>
      </c>
      <c r="H63" s="508"/>
      <c r="I63" s="94" t="s">
        <v>476</v>
      </c>
      <c r="J63" s="94" t="s">
        <v>52</v>
      </c>
      <c r="K63" s="94" t="s">
        <v>7</v>
      </c>
      <c r="L63" s="509"/>
      <c r="M63" s="509" t="s">
        <v>42</v>
      </c>
      <c r="N63" s="94" t="s">
        <v>42</v>
      </c>
      <c r="O63" s="116" t="s">
        <v>42</v>
      </c>
    </row>
    <row r="64" spans="1:15" s="7" customFormat="1" ht="37.5" x14ac:dyDescent="0.25">
      <c r="A64" s="95">
        <f t="shared" si="2"/>
        <v>62</v>
      </c>
      <c r="B64" s="95" t="s">
        <v>59</v>
      </c>
      <c r="C64" s="95" t="s">
        <v>222</v>
      </c>
      <c r="D64" s="94" t="s">
        <v>134</v>
      </c>
      <c r="E64" s="97">
        <f>SUM(Таблица9131415[[#This Row],[Средний балл аттестата]:[Балл первоочередной]])</f>
        <v>4</v>
      </c>
      <c r="F64" s="97">
        <v>4</v>
      </c>
      <c r="G64" s="94" t="s">
        <v>819</v>
      </c>
      <c r="H64" s="94"/>
      <c r="I64" s="94" t="s">
        <v>479</v>
      </c>
      <c r="J64" s="94" t="s">
        <v>7</v>
      </c>
      <c r="K64" s="94"/>
      <c r="L64" s="94"/>
      <c r="M64" s="94" t="s">
        <v>42</v>
      </c>
      <c r="N64" s="94" t="s">
        <v>42</v>
      </c>
      <c r="O64" s="94" t="s">
        <v>42</v>
      </c>
    </row>
    <row r="65" spans="1:15" s="7" customFormat="1" ht="37.5" x14ac:dyDescent="0.25">
      <c r="A65" s="104">
        <f t="shared" si="2"/>
        <v>63</v>
      </c>
      <c r="B65" s="90" t="s">
        <v>100</v>
      </c>
      <c r="C65" s="90" t="s">
        <v>222</v>
      </c>
      <c r="D65" s="87" t="s">
        <v>134</v>
      </c>
      <c r="E65" s="97">
        <f>SUM(Таблица9131415[[#This Row],[Средний балл аттестата]:[Балл первоочередной]])</f>
        <v>4</v>
      </c>
      <c r="F65" s="89">
        <v>4</v>
      </c>
      <c r="G65" s="87" t="s">
        <v>819</v>
      </c>
      <c r="H65" s="87"/>
      <c r="I65" s="87" t="s">
        <v>477</v>
      </c>
      <c r="J65" s="87" t="s">
        <v>7</v>
      </c>
      <c r="K65" s="87"/>
      <c r="L65" s="87"/>
      <c r="M65" s="87" t="s">
        <v>42</v>
      </c>
      <c r="N65" s="87" t="s">
        <v>42</v>
      </c>
      <c r="O65" s="87" t="s">
        <v>42</v>
      </c>
    </row>
    <row r="66" spans="1:15" s="7" customFormat="1" ht="37.5" x14ac:dyDescent="0.25">
      <c r="A66" s="104">
        <f t="shared" si="2"/>
        <v>64</v>
      </c>
      <c r="B66" s="106" t="s">
        <v>281</v>
      </c>
      <c r="C66" s="106" t="s">
        <v>222</v>
      </c>
      <c r="D66" s="105" t="s">
        <v>134</v>
      </c>
      <c r="E66" s="97">
        <f>SUM(Таблица9131415[[#This Row],[Средний балл аттестата]:[Балл первоочередной]])</f>
        <v>4</v>
      </c>
      <c r="F66" s="108">
        <v>4</v>
      </c>
      <c r="G66" s="105" t="s">
        <v>819</v>
      </c>
      <c r="H66" s="105"/>
      <c r="I66" s="105" t="s">
        <v>476</v>
      </c>
      <c r="J66" s="105" t="s">
        <v>7</v>
      </c>
      <c r="K66" s="105" t="s">
        <v>52</v>
      </c>
      <c r="L66" s="105"/>
      <c r="M66" s="105" t="s">
        <v>42</v>
      </c>
      <c r="N66" s="105" t="s">
        <v>42</v>
      </c>
      <c r="O66" s="105" t="s">
        <v>42</v>
      </c>
    </row>
    <row r="67" spans="1:15" s="7" customFormat="1" ht="37.5" x14ac:dyDescent="0.25">
      <c r="A67" s="104">
        <f t="shared" si="2"/>
        <v>65</v>
      </c>
      <c r="B67" s="95" t="s">
        <v>286</v>
      </c>
      <c r="C67" s="95" t="s">
        <v>223</v>
      </c>
      <c r="D67" s="94" t="s">
        <v>134</v>
      </c>
      <c r="E67" s="97">
        <f>SUM(Таблица9131415[[#This Row],[Средний балл аттестата]:[Балл первоочередной]])</f>
        <v>4</v>
      </c>
      <c r="F67" s="97">
        <v>4</v>
      </c>
      <c r="G67" s="94" t="s">
        <v>819</v>
      </c>
      <c r="H67" s="94"/>
      <c r="I67" s="94" t="s">
        <v>476</v>
      </c>
      <c r="J67" s="94" t="s">
        <v>7</v>
      </c>
      <c r="K67" s="94"/>
      <c r="L67" s="94"/>
      <c r="M67" s="94" t="s">
        <v>42</v>
      </c>
      <c r="N67" s="94" t="s">
        <v>42</v>
      </c>
      <c r="O67" s="94" t="s">
        <v>42</v>
      </c>
    </row>
    <row r="68" spans="1:15" s="7" customFormat="1" ht="75" x14ac:dyDescent="0.25">
      <c r="A68" s="104">
        <f t="shared" si="2"/>
        <v>66</v>
      </c>
      <c r="B68" s="106" t="s">
        <v>364</v>
      </c>
      <c r="C68" s="106" t="s">
        <v>222</v>
      </c>
      <c r="D68" s="105" t="s">
        <v>134</v>
      </c>
      <c r="E68" s="97">
        <f>SUM(Таблица9131415[[#This Row],[Средний балл аттестата]:[Балл первоочередной]])</f>
        <v>4</v>
      </c>
      <c r="F68" s="108">
        <v>4</v>
      </c>
      <c r="G68" s="105" t="s">
        <v>819</v>
      </c>
      <c r="H68" s="105"/>
      <c r="I68" s="105" t="s">
        <v>476</v>
      </c>
      <c r="J68" s="105" t="s">
        <v>52</v>
      </c>
      <c r="K68" s="105" t="s">
        <v>7</v>
      </c>
      <c r="L68" s="105"/>
      <c r="M68" s="105" t="s">
        <v>42</v>
      </c>
      <c r="N68" s="105" t="s">
        <v>42</v>
      </c>
      <c r="O68" s="105" t="s">
        <v>44</v>
      </c>
    </row>
    <row r="69" spans="1:15" s="85" customFormat="1" ht="37.5" x14ac:dyDescent="0.25">
      <c r="A69" s="104">
        <f t="shared" si="2"/>
        <v>67</v>
      </c>
      <c r="B69" s="95" t="s">
        <v>386</v>
      </c>
      <c r="C69" s="95" t="s">
        <v>222</v>
      </c>
      <c r="D69" s="97" t="s">
        <v>134</v>
      </c>
      <c r="E69" s="97">
        <f>SUM(Таблица9131415[[#This Row],[Средний балл аттестата]:[Балл первоочередной]])</f>
        <v>4</v>
      </c>
      <c r="F69" s="97">
        <v>4</v>
      </c>
      <c r="G69" s="94" t="s">
        <v>819</v>
      </c>
      <c r="H69" s="94"/>
      <c r="I69" s="94" t="s">
        <v>476</v>
      </c>
      <c r="J69" s="94" t="s">
        <v>7</v>
      </c>
      <c r="K69" s="94" t="s">
        <v>52</v>
      </c>
      <c r="L69" s="94"/>
      <c r="M69" s="94" t="s">
        <v>42</v>
      </c>
      <c r="N69" s="94" t="s">
        <v>42</v>
      </c>
      <c r="O69" s="94" t="s">
        <v>42</v>
      </c>
    </row>
    <row r="70" spans="1:15" s="85" customFormat="1" ht="37.5" x14ac:dyDescent="0.25">
      <c r="A70" s="104">
        <f t="shared" si="2"/>
        <v>68</v>
      </c>
      <c r="B70" s="106" t="s">
        <v>585</v>
      </c>
      <c r="C70" s="106" t="s">
        <v>222</v>
      </c>
      <c r="D70" s="105" t="s">
        <v>134</v>
      </c>
      <c r="E70" s="97">
        <f>SUM(Таблица9131415[[#This Row],[Средний балл аттестата]:[Балл первоочередной]])</f>
        <v>4</v>
      </c>
      <c r="F70" s="108">
        <v>4</v>
      </c>
      <c r="G70" s="105" t="s">
        <v>819</v>
      </c>
      <c r="H70" s="105"/>
      <c r="I70" s="105" t="s">
        <v>476</v>
      </c>
      <c r="J70" s="105" t="s">
        <v>7</v>
      </c>
      <c r="K70" s="105" t="s">
        <v>52</v>
      </c>
      <c r="L70" s="105"/>
      <c r="M70" s="105" t="s">
        <v>42</v>
      </c>
      <c r="N70" s="105" t="s">
        <v>42</v>
      </c>
      <c r="O70" s="105" t="s">
        <v>42</v>
      </c>
    </row>
    <row r="71" spans="1:15" s="7" customFormat="1" ht="37.5" x14ac:dyDescent="0.25">
      <c r="A71" s="104">
        <f t="shared" si="2"/>
        <v>69</v>
      </c>
      <c r="B71" s="106" t="s">
        <v>646</v>
      </c>
      <c r="C71" s="106" t="s">
        <v>222</v>
      </c>
      <c r="D71" s="105" t="s">
        <v>134</v>
      </c>
      <c r="E71" s="97">
        <f>SUM(Таблица9131415[[#This Row],[Средний балл аттестата]:[Балл первоочередной]])</f>
        <v>4</v>
      </c>
      <c r="F71" s="108">
        <v>4</v>
      </c>
      <c r="G71" s="105" t="s">
        <v>819</v>
      </c>
      <c r="H71" s="105"/>
      <c r="I71" s="105" t="s">
        <v>476</v>
      </c>
      <c r="J71" s="105" t="s">
        <v>7</v>
      </c>
      <c r="K71" s="105" t="s">
        <v>52</v>
      </c>
      <c r="L71" s="105"/>
      <c r="M71" s="105" t="s">
        <v>42</v>
      </c>
      <c r="N71" s="105" t="s">
        <v>42</v>
      </c>
      <c r="O71" s="105" t="s">
        <v>42</v>
      </c>
    </row>
    <row r="72" spans="1:15" s="239" customFormat="1" ht="37.5" x14ac:dyDescent="0.25">
      <c r="A72" s="104">
        <f t="shared" si="2"/>
        <v>70</v>
      </c>
      <c r="B72" s="90" t="s">
        <v>649</v>
      </c>
      <c r="C72" s="90" t="s">
        <v>222</v>
      </c>
      <c r="D72" s="87" t="s">
        <v>134</v>
      </c>
      <c r="E72" s="97">
        <f>SUM(Таблица9131415[[#This Row],[Средний балл аттестата]:[Балл первоочередной]])</f>
        <v>4</v>
      </c>
      <c r="F72" s="89">
        <v>4</v>
      </c>
      <c r="G72" s="87" t="s">
        <v>819</v>
      </c>
      <c r="H72" s="87"/>
      <c r="I72" s="87" t="s">
        <v>477</v>
      </c>
      <c r="J72" s="87" t="s">
        <v>7</v>
      </c>
      <c r="K72" s="87" t="s">
        <v>52</v>
      </c>
      <c r="L72" s="87"/>
      <c r="M72" s="87" t="s">
        <v>42</v>
      </c>
      <c r="N72" s="87" t="s">
        <v>42</v>
      </c>
      <c r="O72" s="109" t="s">
        <v>42</v>
      </c>
    </row>
    <row r="73" spans="1:15" s="7" customFormat="1" ht="37.5" x14ac:dyDescent="0.25">
      <c r="A73" s="104">
        <f t="shared" si="2"/>
        <v>71</v>
      </c>
      <c r="B73" s="104" t="s">
        <v>665</v>
      </c>
      <c r="C73" s="104" t="s">
        <v>224</v>
      </c>
      <c r="D73" s="109" t="s">
        <v>134</v>
      </c>
      <c r="E73" s="97">
        <f>SUM(Таблица9131415[[#This Row],[Средний балл аттестата]:[Балл первоочередной]])</f>
        <v>4</v>
      </c>
      <c r="F73" s="155">
        <v>4</v>
      </c>
      <c r="G73" s="109" t="s">
        <v>819</v>
      </c>
      <c r="H73" s="109"/>
      <c r="I73" s="109" t="s">
        <v>476</v>
      </c>
      <c r="J73" s="109" t="s">
        <v>7</v>
      </c>
      <c r="K73" s="109" t="s">
        <v>52</v>
      </c>
      <c r="L73" s="109"/>
      <c r="M73" s="109" t="s">
        <v>42</v>
      </c>
      <c r="N73" s="109" t="s">
        <v>42</v>
      </c>
      <c r="O73" s="109" t="s">
        <v>44</v>
      </c>
    </row>
    <row r="74" spans="1:15" s="85" customFormat="1" ht="106.5" customHeight="1" x14ac:dyDescent="0.25">
      <c r="A74" s="104">
        <f t="shared" si="2"/>
        <v>72</v>
      </c>
      <c r="B74" s="90" t="s">
        <v>745</v>
      </c>
      <c r="C74" s="90" t="s">
        <v>222</v>
      </c>
      <c r="D74" s="87" t="s">
        <v>134</v>
      </c>
      <c r="E74" s="89">
        <f>SUM(Таблица9131415[[#This Row],[Средний балл аттестата]:[Балл первоочередной]])</f>
        <v>4</v>
      </c>
      <c r="F74" s="89">
        <v>4</v>
      </c>
      <c r="G74" s="87" t="s">
        <v>819</v>
      </c>
      <c r="H74" s="87"/>
      <c r="I74" s="87" t="s">
        <v>477</v>
      </c>
      <c r="J74" s="87" t="s">
        <v>7</v>
      </c>
      <c r="K74" s="87" t="s">
        <v>52</v>
      </c>
      <c r="L74" s="87"/>
      <c r="M74" s="87" t="s">
        <v>42</v>
      </c>
      <c r="N74" s="87" t="s">
        <v>42</v>
      </c>
      <c r="O74" s="109" t="s">
        <v>44</v>
      </c>
    </row>
    <row r="75" spans="1:15" s="239" customFormat="1" ht="81" customHeight="1" x14ac:dyDescent="0.25">
      <c r="A75" s="104">
        <f t="shared" si="2"/>
        <v>73</v>
      </c>
      <c r="B75" s="95" t="s">
        <v>861</v>
      </c>
      <c r="C75" s="95" t="s">
        <v>222</v>
      </c>
      <c r="D75" s="94" t="s">
        <v>134</v>
      </c>
      <c r="E75" s="97">
        <f>SUM(Таблица9131415[[#This Row],[Средний балл аттестата]:[Балл первоочередной]])</f>
        <v>4</v>
      </c>
      <c r="F75" s="97">
        <v>4</v>
      </c>
      <c r="G75" s="94" t="s">
        <v>819</v>
      </c>
      <c r="H75" s="94"/>
      <c r="I75" s="94" t="s">
        <v>477</v>
      </c>
      <c r="J75" s="94" t="s">
        <v>7</v>
      </c>
      <c r="K75" s="94"/>
      <c r="L75" s="94"/>
      <c r="M75" s="94" t="s">
        <v>42</v>
      </c>
      <c r="N75" s="94" t="s">
        <v>42</v>
      </c>
      <c r="O75" s="94" t="s">
        <v>42</v>
      </c>
    </row>
    <row r="76" spans="1:15" s="7" customFormat="1" ht="75" x14ac:dyDescent="0.25">
      <c r="A76" s="104">
        <f t="shared" si="2"/>
        <v>74</v>
      </c>
      <c r="B76" s="90" t="s">
        <v>492</v>
      </c>
      <c r="C76" s="90" t="s">
        <v>223</v>
      </c>
      <c r="D76" s="89" t="s">
        <v>134</v>
      </c>
      <c r="E76" s="89">
        <f>SUM(Таблица9131415[[#This Row],[Средний балл аттестата]:[Балл первоочередной]])</f>
        <v>4</v>
      </c>
      <c r="F76" s="89">
        <v>4</v>
      </c>
      <c r="G76" s="87" t="s">
        <v>819</v>
      </c>
      <c r="H76" s="87"/>
      <c r="I76" s="87" t="s">
        <v>476</v>
      </c>
      <c r="J76" s="87" t="s">
        <v>6</v>
      </c>
      <c r="K76" s="87" t="s">
        <v>7</v>
      </c>
      <c r="L76" s="87"/>
      <c r="M76" s="87" t="s">
        <v>42</v>
      </c>
      <c r="N76" s="87" t="s">
        <v>42</v>
      </c>
      <c r="O76" s="109" t="s">
        <v>42</v>
      </c>
    </row>
    <row r="77" spans="1:15" s="427" customFormat="1" ht="68.25" customHeight="1" x14ac:dyDescent="0.25">
      <c r="A77" s="104">
        <f t="shared" si="2"/>
        <v>75</v>
      </c>
      <c r="B77" s="95" t="s">
        <v>982</v>
      </c>
      <c r="C77" s="95" t="s">
        <v>222</v>
      </c>
      <c r="D77" s="94" t="s">
        <v>134</v>
      </c>
      <c r="E77" s="97">
        <f>SUM(Таблица9131415[[#This Row],[Средний балл аттестата]:[Балл первоочередной]])</f>
        <v>4</v>
      </c>
      <c r="F77" s="97">
        <v>4</v>
      </c>
      <c r="G77" s="94" t="s">
        <v>819</v>
      </c>
      <c r="H77" s="94"/>
      <c r="I77" s="94" t="s">
        <v>477</v>
      </c>
      <c r="J77" s="94" t="s">
        <v>52</v>
      </c>
      <c r="K77" s="94" t="s">
        <v>7</v>
      </c>
      <c r="L77" s="94"/>
      <c r="M77" s="94" t="s">
        <v>42</v>
      </c>
      <c r="N77" s="94" t="s">
        <v>42</v>
      </c>
      <c r="O77" s="94" t="s">
        <v>42</v>
      </c>
    </row>
    <row r="78" spans="1:15" s="7" customFormat="1" ht="75" x14ac:dyDescent="0.25">
      <c r="A78" s="104">
        <f t="shared" si="2"/>
        <v>76</v>
      </c>
      <c r="B78" s="90" t="s">
        <v>769</v>
      </c>
      <c r="C78" s="90" t="s">
        <v>223</v>
      </c>
      <c r="D78" s="87" t="s">
        <v>134</v>
      </c>
      <c r="E78" s="89">
        <f>SUM(Таблица9131415[[#This Row],[Средний балл аттестата]:[Балл первоочередной]])</f>
        <v>4</v>
      </c>
      <c r="F78" s="89">
        <v>4</v>
      </c>
      <c r="G78" s="87" t="s">
        <v>819</v>
      </c>
      <c r="H78" s="87"/>
      <c r="I78" s="87" t="s">
        <v>476</v>
      </c>
      <c r="J78" s="87" t="s">
        <v>52</v>
      </c>
      <c r="K78" s="87" t="s">
        <v>7</v>
      </c>
      <c r="L78" s="87"/>
      <c r="M78" s="87" t="s">
        <v>42</v>
      </c>
      <c r="N78" s="87" t="s">
        <v>42</v>
      </c>
      <c r="O78" s="87" t="s">
        <v>42</v>
      </c>
    </row>
    <row r="79" spans="1:15" s="7" customFormat="1" ht="37.5" x14ac:dyDescent="0.25">
      <c r="A79" s="104">
        <f t="shared" si="2"/>
        <v>77</v>
      </c>
      <c r="B79" s="106" t="s">
        <v>392</v>
      </c>
      <c r="C79" s="106" t="s">
        <v>222</v>
      </c>
      <c r="D79" s="105" t="s">
        <v>134</v>
      </c>
      <c r="E79" s="97">
        <f>SUM(Таблица9131415[[#This Row],[Средний балл аттестата]:[Балл первоочередной]])</f>
        <v>4</v>
      </c>
      <c r="F79" s="108">
        <v>4</v>
      </c>
      <c r="G79" s="108" t="s">
        <v>819</v>
      </c>
      <c r="H79" s="105"/>
      <c r="I79" s="105" t="s">
        <v>476</v>
      </c>
      <c r="J79" s="105" t="s">
        <v>7</v>
      </c>
      <c r="K79" s="105"/>
      <c r="L79" s="105"/>
      <c r="M79" s="105" t="s">
        <v>42</v>
      </c>
      <c r="N79" s="105" t="s">
        <v>42</v>
      </c>
      <c r="O79" s="105" t="s">
        <v>44</v>
      </c>
    </row>
    <row r="80" spans="1:15" s="7" customFormat="1" ht="37.5" x14ac:dyDescent="0.3">
      <c r="A80" s="104">
        <v>208</v>
      </c>
      <c r="B80" s="95" t="s">
        <v>1136</v>
      </c>
      <c r="C80" s="172" t="s">
        <v>223</v>
      </c>
      <c r="D80" s="94" t="s">
        <v>134</v>
      </c>
      <c r="E80" s="97">
        <f>SUM(Таблица9131415[[#This Row],[Средний балл аттестата]:[Балл первоочередной]])</f>
        <v>4</v>
      </c>
      <c r="F80" s="97">
        <v>4</v>
      </c>
      <c r="G80" s="94" t="s">
        <v>819</v>
      </c>
      <c r="H80" s="94"/>
      <c r="I80" s="94" t="s">
        <v>476</v>
      </c>
      <c r="J80" s="94" t="s">
        <v>7</v>
      </c>
      <c r="K80" s="94"/>
      <c r="L80" s="94"/>
      <c r="M80" s="94" t="s">
        <v>42</v>
      </c>
      <c r="N80" s="94" t="s">
        <v>42</v>
      </c>
      <c r="O80" s="94" t="s">
        <v>44</v>
      </c>
    </row>
    <row r="81" spans="1:17" s="174" customFormat="1" ht="111" customHeight="1" x14ac:dyDescent="0.25">
      <c r="A81" s="104">
        <f t="shared" ref="A81:A123" si="3">ROW()-2</f>
        <v>79</v>
      </c>
      <c r="B81" s="95" t="s">
        <v>801</v>
      </c>
      <c r="C81" s="95" t="s">
        <v>224</v>
      </c>
      <c r="D81" s="94" t="s">
        <v>134</v>
      </c>
      <c r="E81" s="97">
        <f>SUM(Таблица9131415[[#This Row],[Средний балл аттестата]:[Балл первоочередной]])</f>
        <v>3.96</v>
      </c>
      <c r="F81" s="97">
        <v>3.96</v>
      </c>
      <c r="G81" s="94" t="s">
        <v>819</v>
      </c>
      <c r="H81" s="94"/>
      <c r="I81" s="94" t="s">
        <v>476</v>
      </c>
      <c r="J81" s="94" t="s">
        <v>7</v>
      </c>
      <c r="K81" s="94"/>
      <c r="L81" s="94"/>
      <c r="M81" s="94" t="s">
        <v>42</v>
      </c>
      <c r="N81" s="94" t="s">
        <v>42</v>
      </c>
      <c r="O81" s="94" t="s">
        <v>42</v>
      </c>
    </row>
    <row r="82" spans="1:17" s="7" customFormat="1" ht="75" x14ac:dyDescent="0.25">
      <c r="A82" s="104">
        <f t="shared" si="3"/>
        <v>80</v>
      </c>
      <c r="B82" s="108" t="s">
        <v>38</v>
      </c>
      <c r="C82" s="106" t="s">
        <v>222</v>
      </c>
      <c r="D82" s="105" t="s">
        <v>134</v>
      </c>
      <c r="E82" s="97">
        <f>SUM(Таблица9131415[[#This Row],[Средний балл аттестата]:[Балл первоочередной]])</f>
        <v>3.95</v>
      </c>
      <c r="F82" s="108">
        <v>3.95</v>
      </c>
      <c r="G82" s="108" t="s">
        <v>819</v>
      </c>
      <c r="H82" s="108"/>
      <c r="I82" s="105" t="s">
        <v>476</v>
      </c>
      <c r="J82" s="105" t="s">
        <v>39</v>
      </c>
      <c r="K82" s="105" t="s">
        <v>7</v>
      </c>
      <c r="L82" s="105" t="s">
        <v>40</v>
      </c>
      <c r="M82" s="105" t="s">
        <v>42</v>
      </c>
      <c r="N82" s="105" t="s">
        <v>42</v>
      </c>
      <c r="O82" s="105" t="s">
        <v>42</v>
      </c>
    </row>
    <row r="83" spans="1:17" s="7" customFormat="1" ht="37.5" x14ac:dyDescent="0.25">
      <c r="A83" s="104">
        <f t="shared" si="3"/>
        <v>81</v>
      </c>
      <c r="B83" s="95" t="s">
        <v>904</v>
      </c>
      <c r="C83" s="95" t="s">
        <v>222</v>
      </c>
      <c r="D83" s="94" t="s">
        <v>134</v>
      </c>
      <c r="E83" s="97">
        <f>SUM(Таблица9131415[[#This Row],[Средний балл аттестата]:[Балл первоочередной]])</f>
        <v>3.95</v>
      </c>
      <c r="F83" s="97">
        <v>3.95</v>
      </c>
      <c r="G83" s="94" t="s">
        <v>819</v>
      </c>
      <c r="H83" s="94"/>
      <c r="I83" s="94" t="s">
        <v>477</v>
      </c>
      <c r="J83" s="94" t="s">
        <v>7</v>
      </c>
      <c r="K83" s="94"/>
      <c r="L83" s="94"/>
      <c r="M83" s="94" t="s">
        <v>42</v>
      </c>
      <c r="N83" s="94" t="s">
        <v>42</v>
      </c>
      <c r="O83" s="94" t="s">
        <v>42</v>
      </c>
    </row>
    <row r="84" spans="1:17" s="7" customFormat="1" ht="75" x14ac:dyDescent="0.25">
      <c r="A84" s="104">
        <f t="shared" si="3"/>
        <v>82</v>
      </c>
      <c r="B84" s="105" t="s">
        <v>1048</v>
      </c>
      <c r="C84" s="105" t="s">
        <v>222</v>
      </c>
      <c r="D84" s="105" t="s">
        <v>134</v>
      </c>
      <c r="E84" s="97">
        <f>SUM(Таблица9131415[[#This Row],[Средний балл аттестата]:[Балл первоочередной]])</f>
        <v>3.95</v>
      </c>
      <c r="F84" s="108">
        <v>3.95</v>
      </c>
      <c r="G84" s="105" t="s">
        <v>819</v>
      </c>
      <c r="H84" s="105"/>
      <c r="I84" s="105" t="s">
        <v>476</v>
      </c>
      <c r="J84" s="105" t="s">
        <v>110</v>
      </c>
      <c r="K84" s="105" t="s">
        <v>7</v>
      </c>
      <c r="L84" s="105"/>
      <c r="M84" s="105" t="s">
        <v>42</v>
      </c>
      <c r="N84" s="105" t="s">
        <v>42</v>
      </c>
      <c r="O84" s="105" t="s">
        <v>42</v>
      </c>
    </row>
    <row r="85" spans="1:17" s="7" customFormat="1" ht="75" x14ac:dyDescent="0.25">
      <c r="A85" s="104">
        <f t="shared" si="3"/>
        <v>83</v>
      </c>
      <c r="B85" s="90" t="s">
        <v>200</v>
      </c>
      <c r="C85" s="90" t="s">
        <v>222</v>
      </c>
      <c r="D85" s="87" t="s">
        <v>134</v>
      </c>
      <c r="E85" s="97">
        <f>SUM(Таблица9131415[[#This Row],[Средний балл аттестата]:[Балл первоочередной]])</f>
        <v>3.94</v>
      </c>
      <c r="F85" s="89">
        <v>3.94</v>
      </c>
      <c r="G85" s="87" t="s">
        <v>819</v>
      </c>
      <c r="H85" s="87"/>
      <c r="I85" s="87" t="s">
        <v>476</v>
      </c>
      <c r="J85" s="87" t="s">
        <v>52</v>
      </c>
      <c r="K85" s="87" t="s">
        <v>7</v>
      </c>
      <c r="L85" s="87" t="s">
        <v>110</v>
      </c>
      <c r="M85" s="87" t="s">
        <v>42</v>
      </c>
      <c r="N85" s="87" t="s">
        <v>42</v>
      </c>
      <c r="O85" s="109" t="s">
        <v>42</v>
      </c>
    </row>
    <row r="86" spans="1:17" s="7" customFormat="1" ht="75" x14ac:dyDescent="0.25">
      <c r="A86" s="104">
        <f t="shared" si="3"/>
        <v>84</v>
      </c>
      <c r="B86" s="90" t="s">
        <v>234</v>
      </c>
      <c r="C86" s="90" t="s">
        <v>222</v>
      </c>
      <c r="D86" s="87" t="s">
        <v>134</v>
      </c>
      <c r="E86" s="89">
        <f>SUM(Таблица9131415[[#This Row],[Средний балл аттестата]:[Балл первоочередной]])</f>
        <v>3.94</v>
      </c>
      <c r="F86" s="89">
        <v>3.94</v>
      </c>
      <c r="G86" s="87" t="s">
        <v>819</v>
      </c>
      <c r="H86" s="87"/>
      <c r="I86" s="87" t="s">
        <v>476</v>
      </c>
      <c r="J86" s="87" t="s">
        <v>52</v>
      </c>
      <c r="K86" s="87" t="s">
        <v>7</v>
      </c>
      <c r="L86" s="87"/>
      <c r="M86" s="87" t="s">
        <v>42</v>
      </c>
      <c r="N86" s="87" t="s">
        <v>42</v>
      </c>
      <c r="O86" s="87" t="s">
        <v>42</v>
      </c>
      <c r="P86" s="87"/>
      <c r="Q86" s="73"/>
    </row>
    <row r="87" spans="1:17" s="7" customFormat="1" ht="93.75" x14ac:dyDescent="0.25">
      <c r="A87" s="104">
        <f t="shared" si="3"/>
        <v>85</v>
      </c>
      <c r="B87" s="106" t="s">
        <v>244</v>
      </c>
      <c r="C87" s="106" t="s">
        <v>222</v>
      </c>
      <c r="D87" s="105" t="s">
        <v>134</v>
      </c>
      <c r="E87" s="97">
        <f>SUM(Таблица9131415[[#This Row],[Средний балл аттестата]:[Балл первоочередной]])</f>
        <v>3.94</v>
      </c>
      <c r="F87" s="108">
        <v>3.94</v>
      </c>
      <c r="G87" s="108" t="s">
        <v>819</v>
      </c>
      <c r="H87" s="108"/>
      <c r="I87" s="105" t="s">
        <v>476</v>
      </c>
      <c r="J87" s="105" t="s">
        <v>183</v>
      </c>
      <c r="K87" s="105" t="s">
        <v>7</v>
      </c>
      <c r="L87" s="105" t="s">
        <v>155</v>
      </c>
      <c r="M87" s="105" t="s">
        <v>42</v>
      </c>
      <c r="N87" s="105" t="s">
        <v>42</v>
      </c>
      <c r="O87" s="105" t="s">
        <v>42</v>
      </c>
    </row>
    <row r="88" spans="1:17" s="7" customFormat="1" ht="75" x14ac:dyDescent="0.25">
      <c r="A88" s="104">
        <f t="shared" si="3"/>
        <v>86</v>
      </c>
      <c r="B88" s="106" t="s">
        <v>184</v>
      </c>
      <c r="C88" s="105" t="s">
        <v>224</v>
      </c>
      <c r="D88" s="397" t="s">
        <v>134</v>
      </c>
      <c r="E88" s="97">
        <f>SUM(Таблица9131415[[#This Row],[Средний балл аттестата]:[Балл первоочередной]])</f>
        <v>3.94</v>
      </c>
      <c r="F88" s="397">
        <v>3.94</v>
      </c>
      <c r="G88" s="173" t="s">
        <v>819</v>
      </c>
      <c r="H88" s="173"/>
      <c r="I88" s="105" t="s">
        <v>477</v>
      </c>
      <c r="J88" s="105" t="s">
        <v>52</v>
      </c>
      <c r="K88" s="105" t="s">
        <v>7</v>
      </c>
      <c r="L88" s="105" t="s">
        <v>110</v>
      </c>
      <c r="M88" s="105" t="s">
        <v>42</v>
      </c>
      <c r="N88" s="105" t="s">
        <v>42</v>
      </c>
      <c r="O88" s="105" t="s">
        <v>44</v>
      </c>
    </row>
    <row r="89" spans="1:17" s="85" customFormat="1" ht="93.75" x14ac:dyDescent="0.25">
      <c r="A89" s="104">
        <f t="shared" si="3"/>
        <v>87</v>
      </c>
      <c r="B89" s="130" t="s">
        <v>195</v>
      </c>
      <c r="C89" s="130" t="s">
        <v>223</v>
      </c>
      <c r="D89" s="130" t="s">
        <v>134</v>
      </c>
      <c r="E89" s="89">
        <f>SUM(Таблица9131415[[#This Row],[Средний балл аттестата]:[Балл первоочередной]])</f>
        <v>3.94</v>
      </c>
      <c r="F89" s="136">
        <v>3.94</v>
      </c>
      <c r="G89" s="136" t="s">
        <v>819</v>
      </c>
      <c r="H89" s="136"/>
      <c r="I89" s="130" t="s">
        <v>477</v>
      </c>
      <c r="J89" s="130" t="s">
        <v>358</v>
      </c>
      <c r="K89" s="130" t="s">
        <v>155</v>
      </c>
      <c r="L89" s="130"/>
      <c r="M89" s="130" t="s">
        <v>42</v>
      </c>
      <c r="N89" s="130" t="s">
        <v>42</v>
      </c>
      <c r="O89" s="142" t="s">
        <v>42</v>
      </c>
    </row>
    <row r="90" spans="1:17" s="7" customFormat="1" ht="37.5" x14ac:dyDescent="0.25">
      <c r="A90" s="104">
        <f t="shared" si="3"/>
        <v>88</v>
      </c>
      <c r="B90" s="95" t="s">
        <v>513</v>
      </c>
      <c r="C90" s="95" t="s">
        <v>223</v>
      </c>
      <c r="D90" s="94" t="s">
        <v>134</v>
      </c>
      <c r="E90" s="97">
        <f>SUM(Таблица9131415[[#This Row],[Средний балл аттестата]:[Балл первоочередной]])</f>
        <v>3.94</v>
      </c>
      <c r="F90" s="97">
        <v>3.94</v>
      </c>
      <c r="G90" s="94" t="s">
        <v>819</v>
      </c>
      <c r="H90" s="94"/>
      <c r="I90" s="94" t="s">
        <v>476</v>
      </c>
      <c r="J90" s="94" t="s">
        <v>7</v>
      </c>
      <c r="K90" s="94" t="s">
        <v>52</v>
      </c>
      <c r="L90" s="94"/>
      <c r="M90" s="94" t="s">
        <v>42</v>
      </c>
      <c r="N90" s="94" t="s">
        <v>42</v>
      </c>
      <c r="O90" s="94" t="s">
        <v>42</v>
      </c>
    </row>
    <row r="91" spans="1:17" s="7" customFormat="1" ht="37.5" x14ac:dyDescent="0.3">
      <c r="A91" s="104">
        <f t="shared" si="3"/>
        <v>89</v>
      </c>
      <c r="B91" s="90" t="s">
        <v>676</v>
      </c>
      <c r="C91" s="90" t="s">
        <v>222</v>
      </c>
      <c r="D91" s="87" t="s">
        <v>134</v>
      </c>
      <c r="E91" s="89">
        <f>SUM(Таблица9131415[[#This Row],[Средний балл аттестата]:[Балл первоочередной]])</f>
        <v>3.94</v>
      </c>
      <c r="F91" s="89">
        <v>3.94</v>
      </c>
      <c r="G91" s="87" t="s">
        <v>819</v>
      </c>
      <c r="H91" s="87"/>
      <c r="I91" s="87" t="s">
        <v>476</v>
      </c>
      <c r="J91" s="87" t="s">
        <v>7</v>
      </c>
      <c r="K91" s="87" t="s">
        <v>47</v>
      </c>
      <c r="L91" s="87" t="s">
        <v>52</v>
      </c>
      <c r="M91" s="87" t="s">
        <v>42</v>
      </c>
      <c r="N91" s="87" t="s">
        <v>202</v>
      </c>
      <c r="O91" s="87" t="s">
        <v>42</v>
      </c>
      <c r="P91" s="101"/>
      <c r="Q91" s="73"/>
    </row>
    <row r="92" spans="1:17" s="7" customFormat="1" ht="37.5" x14ac:dyDescent="0.25">
      <c r="A92" s="104">
        <f t="shared" si="3"/>
        <v>90</v>
      </c>
      <c r="B92" s="106" t="s">
        <v>800</v>
      </c>
      <c r="C92" s="106" t="s">
        <v>222</v>
      </c>
      <c r="D92" s="105" t="s">
        <v>134</v>
      </c>
      <c r="E92" s="97">
        <f>SUM(Таблица9131415[[#This Row],[Средний балл аттестата]:[Балл первоочередной]])</f>
        <v>3.94</v>
      </c>
      <c r="F92" s="108">
        <v>3.94</v>
      </c>
      <c r="G92" s="105" t="s">
        <v>819</v>
      </c>
      <c r="H92" s="105"/>
      <c r="I92" s="105" t="s">
        <v>476</v>
      </c>
      <c r="J92" s="105" t="s">
        <v>7</v>
      </c>
      <c r="K92" s="105"/>
      <c r="L92" s="105"/>
      <c r="M92" s="105" t="s">
        <v>42</v>
      </c>
      <c r="N92" s="105" t="s">
        <v>42</v>
      </c>
      <c r="O92" s="105" t="s">
        <v>44</v>
      </c>
    </row>
    <row r="93" spans="1:17" s="7" customFormat="1" ht="75" x14ac:dyDescent="0.25">
      <c r="A93" s="104">
        <f t="shared" si="3"/>
        <v>91</v>
      </c>
      <c r="B93" s="106" t="s">
        <v>1058</v>
      </c>
      <c r="C93" s="106" t="s">
        <v>222</v>
      </c>
      <c r="D93" s="105" t="s">
        <v>134</v>
      </c>
      <c r="E93" s="211">
        <f>SUM(Таблица9131415[[#This Row],[Средний балл аттестата]:[Балл первоочередной]])</f>
        <v>3.94</v>
      </c>
      <c r="F93" s="197">
        <v>3.94</v>
      </c>
      <c r="G93" s="196" t="s">
        <v>819</v>
      </c>
      <c r="H93" s="196"/>
      <c r="I93" s="105" t="s">
        <v>476</v>
      </c>
      <c r="J93" s="105" t="s">
        <v>52</v>
      </c>
      <c r="K93" s="105" t="s">
        <v>7</v>
      </c>
      <c r="L93" s="105" t="s">
        <v>110</v>
      </c>
      <c r="M93" s="105" t="s">
        <v>42</v>
      </c>
      <c r="N93" s="105" t="s">
        <v>168</v>
      </c>
      <c r="O93" s="105" t="s">
        <v>42</v>
      </c>
    </row>
    <row r="94" spans="1:17" s="7" customFormat="1" ht="37.5" x14ac:dyDescent="0.25">
      <c r="A94" s="104">
        <f t="shared" si="3"/>
        <v>92</v>
      </c>
      <c r="B94" s="95" t="s">
        <v>625</v>
      </c>
      <c r="C94" s="95" t="s">
        <v>222</v>
      </c>
      <c r="D94" s="94" t="s">
        <v>134</v>
      </c>
      <c r="E94" s="97">
        <f>SUM(Таблица9131415[[#This Row],[Средний балл аттестата]:[Балл первоочередной]])</f>
        <v>3.89</v>
      </c>
      <c r="F94" s="97">
        <v>3.89</v>
      </c>
      <c r="G94" s="94" t="s">
        <v>819</v>
      </c>
      <c r="H94" s="94"/>
      <c r="I94" s="94" t="s">
        <v>476</v>
      </c>
      <c r="J94" s="94" t="s">
        <v>7</v>
      </c>
      <c r="K94" s="94" t="s">
        <v>110</v>
      </c>
      <c r="L94" s="94" t="s">
        <v>52</v>
      </c>
      <c r="M94" s="94" t="s">
        <v>42</v>
      </c>
      <c r="N94" s="94" t="s">
        <v>42</v>
      </c>
      <c r="O94" s="94" t="s">
        <v>42</v>
      </c>
    </row>
    <row r="95" spans="1:17" s="7" customFormat="1" ht="37.5" x14ac:dyDescent="0.25">
      <c r="A95" s="104">
        <f t="shared" si="3"/>
        <v>93</v>
      </c>
      <c r="B95" s="106" t="s">
        <v>903</v>
      </c>
      <c r="C95" s="106" t="s">
        <v>222</v>
      </c>
      <c r="D95" s="108" t="s">
        <v>134</v>
      </c>
      <c r="E95" s="97">
        <f>SUM(Таблица9131415[[#This Row],[Средний балл аттестата]:[Балл первоочередной]])</f>
        <v>3.89</v>
      </c>
      <c r="F95" s="108">
        <v>3.89</v>
      </c>
      <c r="G95" s="108" t="s">
        <v>819</v>
      </c>
      <c r="H95" s="108"/>
      <c r="I95" s="105" t="s">
        <v>476</v>
      </c>
      <c r="J95" s="105" t="s">
        <v>7</v>
      </c>
      <c r="K95" s="105" t="s">
        <v>52</v>
      </c>
      <c r="L95" s="105"/>
      <c r="M95" s="105" t="s">
        <v>42</v>
      </c>
      <c r="N95" s="105" t="s">
        <v>202</v>
      </c>
      <c r="O95" s="105" t="s">
        <v>42</v>
      </c>
    </row>
    <row r="96" spans="1:17" s="7" customFormat="1" ht="75" x14ac:dyDescent="0.25">
      <c r="A96" s="104">
        <f t="shared" si="3"/>
        <v>94</v>
      </c>
      <c r="B96" s="90" t="s">
        <v>1052</v>
      </c>
      <c r="C96" s="90" t="s">
        <v>222</v>
      </c>
      <c r="D96" s="87" t="s">
        <v>134</v>
      </c>
      <c r="E96" s="211">
        <f>SUM(Таблица9131415[[#This Row],[Средний балл аттестата]:[Балл первоочередной]])</f>
        <v>3.89</v>
      </c>
      <c r="F96" s="207">
        <v>3.89</v>
      </c>
      <c r="G96" s="208" t="s">
        <v>819</v>
      </c>
      <c r="H96" s="208"/>
      <c r="I96" s="87" t="s">
        <v>477</v>
      </c>
      <c r="J96" s="87" t="s">
        <v>52</v>
      </c>
      <c r="K96" s="87" t="s">
        <v>7</v>
      </c>
      <c r="L96" s="87" t="s">
        <v>110</v>
      </c>
      <c r="M96" s="87" t="s">
        <v>42</v>
      </c>
      <c r="N96" s="87" t="s">
        <v>42</v>
      </c>
      <c r="O96" s="87" t="s">
        <v>42</v>
      </c>
    </row>
    <row r="97" spans="1:17" s="7" customFormat="1" ht="75" x14ac:dyDescent="0.25">
      <c r="A97" s="104">
        <f t="shared" si="3"/>
        <v>95</v>
      </c>
      <c r="B97" s="105" t="s">
        <v>190</v>
      </c>
      <c r="C97" s="105" t="s">
        <v>224</v>
      </c>
      <c r="D97" s="105" t="s">
        <v>134</v>
      </c>
      <c r="E97" s="97">
        <f>SUM(Таблица9131415[[#This Row],[Средний балл аттестата]:[Балл первоочередной]])</f>
        <v>3.88</v>
      </c>
      <c r="F97" s="108">
        <v>3.88</v>
      </c>
      <c r="G97" s="108" t="s">
        <v>819</v>
      </c>
      <c r="H97" s="108"/>
      <c r="I97" s="105" t="s">
        <v>477</v>
      </c>
      <c r="J97" s="105" t="s">
        <v>52</v>
      </c>
      <c r="K97" s="105" t="s">
        <v>7</v>
      </c>
      <c r="L97" s="105"/>
      <c r="M97" s="105" t="s">
        <v>42</v>
      </c>
      <c r="N97" s="105" t="s">
        <v>42</v>
      </c>
      <c r="O97" s="105" t="s">
        <v>42</v>
      </c>
    </row>
    <row r="98" spans="1:17" s="7" customFormat="1" ht="37.5" x14ac:dyDescent="0.25">
      <c r="A98" s="104">
        <f t="shared" si="3"/>
        <v>96</v>
      </c>
      <c r="B98" s="105" t="s">
        <v>767</v>
      </c>
      <c r="C98" s="105" t="s">
        <v>223</v>
      </c>
      <c r="D98" s="105" t="s">
        <v>134</v>
      </c>
      <c r="E98" s="97">
        <f>SUM(Таблица9131415[[#This Row],[Средний балл аттестата]:[Балл первоочередной]])</f>
        <v>3.88</v>
      </c>
      <c r="F98" s="108">
        <v>3.88</v>
      </c>
      <c r="G98" s="108" t="s">
        <v>819</v>
      </c>
      <c r="H98" s="108"/>
      <c r="I98" s="105" t="s">
        <v>476</v>
      </c>
      <c r="J98" s="105" t="s">
        <v>7</v>
      </c>
      <c r="K98" s="105"/>
      <c r="L98" s="105"/>
      <c r="M98" s="105" t="s">
        <v>42</v>
      </c>
      <c r="N98" s="105" t="s">
        <v>42</v>
      </c>
      <c r="O98" s="105" t="s">
        <v>42</v>
      </c>
    </row>
    <row r="99" spans="1:17" s="7" customFormat="1" ht="75" x14ac:dyDescent="0.25">
      <c r="A99" s="104">
        <f t="shared" si="3"/>
        <v>97</v>
      </c>
      <c r="B99" s="90" t="s">
        <v>826</v>
      </c>
      <c r="C99" s="90" t="s">
        <v>222</v>
      </c>
      <c r="D99" s="87" t="s">
        <v>134</v>
      </c>
      <c r="E99" s="97">
        <f>SUM(Таблица9131415[[#This Row],[Средний балл аттестата]:[Балл первоочередной]])</f>
        <v>3.88</v>
      </c>
      <c r="F99" s="89">
        <v>3.88</v>
      </c>
      <c r="G99" s="87" t="s">
        <v>819</v>
      </c>
      <c r="H99" s="87"/>
      <c r="I99" s="87" t="s">
        <v>477</v>
      </c>
      <c r="J99" s="87" t="s">
        <v>52</v>
      </c>
      <c r="K99" s="87" t="s">
        <v>7</v>
      </c>
      <c r="L99" s="87"/>
      <c r="M99" s="87" t="s">
        <v>42</v>
      </c>
      <c r="N99" s="87" t="s">
        <v>42</v>
      </c>
      <c r="O99" s="109" t="s">
        <v>44</v>
      </c>
    </row>
    <row r="100" spans="1:17" s="239" customFormat="1" ht="75" x14ac:dyDescent="0.25">
      <c r="A100" s="104">
        <f t="shared" si="3"/>
        <v>98</v>
      </c>
      <c r="B100" s="106" t="s">
        <v>901</v>
      </c>
      <c r="C100" s="106" t="s">
        <v>222</v>
      </c>
      <c r="D100" s="87" t="s">
        <v>134</v>
      </c>
      <c r="E100" s="97">
        <f>SUM(Таблица9131415[[#This Row],[Средний балл аттестата]:[Балл первоочередной]])</f>
        <v>3.88</v>
      </c>
      <c r="F100" s="97">
        <v>3.88</v>
      </c>
      <c r="G100" s="105" t="s">
        <v>819</v>
      </c>
      <c r="H100" s="105"/>
      <c r="I100" s="87" t="s">
        <v>477</v>
      </c>
      <c r="J100" s="87" t="s">
        <v>110</v>
      </c>
      <c r="K100" s="87" t="s">
        <v>7</v>
      </c>
      <c r="L100" s="87"/>
      <c r="M100" s="87" t="s">
        <v>42</v>
      </c>
      <c r="N100" s="87" t="s">
        <v>42</v>
      </c>
      <c r="O100" s="109" t="s">
        <v>42</v>
      </c>
    </row>
    <row r="101" spans="1:17" s="239" customFormat="1" ht="75" x14ac:dyDescent="0.25">
      <c r="A101" s="104">
        <f t="shared" si="3"/>
        <v>99</v>
      </c>
      <c r="B101" s="87" t="s">
        <v>263</v>
      </c>
      <c r="C101" s="87" t="s">
        <v>223</v>
      </c>
      <c r="D101" s="87" t="s">
        <v>134</v>
      </c>
      <c r="E101" s="97">
        <f>SUM(Таблица9131415[[#This Row],[Средний балл аттестата]:[Балл первоочередной]])</f>
        <v>3.88</v>
      </c>
      <c r="F101" s="89">
        <v>3.88</v>
      </c>
      <c r="G101" s="89" t="s">
        <v>819</v>
      </c>
      <c r="H101" s="89"/>
      <c r="I101" s="87" t="s">
        <v>476</v>
      </c>
      <c r="J101" s="87" t="s">
        <v>115</v>
      </c>
      <c r="K101" s="87" t="s">
        <v>7</v>
      </c>
      <c r="L101" s="87"/>
      <c r="M101" s="87" t="s">
        <v>42</v>
      </c>
      <c r="N101" s="87" t="s">
        <v>42</v>
      </c>
      <c r="O101" s="109" t="s">
        <v>42</v>
      </c>
    </row>
    <row r="102" spans="1:17" s="239" customFormat="1" ht="37.5" x14ac:dyDescent="0.25">
      <c r="A102" s="104">
        <f t="shared" si="3"/>
        <v>100</v>
      </c>
      <c r="B102" s="95" t="s">
        <v>474</v>
      </c>
      <c r="C102" s="95" t="s">
        <v>222</v>
      </c>
      <c r="D102" s="94" t="s">
        <v>134</v>
      </c>
      <c r="E102" s="97">
        <f>SUM(Таблица9131415[[#This Row],[Средний балл аттестата]:[Балл первоочередной]])</f>
        <v>3.88</v>
      </c>
      <c r="F102" s="97">
        <v>3.88</v>
      </c>
      <c r="G102" s="94" t="s">
        <v>819</v>
      </c>
      <c r="H102" s="94"/>
      <c r="I102" s="94" t="s">
        <v>476</v>
      </c>
      <c r="J102" s="94" t="s">
        <v>7</v>
      </c>
      <c r="K102" s="94"/>
      <c r="L102" s="94"/>
      <c r="M102" s="94" t="s">
        <v>42</v>
      </c>
      <c r="N102" s="94" t="s">
        <v>42</v>
      </c>
      <c r="O102" s="94" t="s">
        <v>42</v>
      </c>
    </row>
    <row r="103" spans="1:17" s="7" customFormat="1" ht="37.5" x14ac:dyDescent="0.25">
      <c r="A103" s="104">
        <f t="shared" si="3"/>
        <v>101</v>
      </c>
      <c r="B103" s="95" t="s">
        <v>943</v>
      </c>
      <c r="C103" s="95" t="s">
        <v>222</v>
      </c>
      <c r="D103" s="94" t="s">
        <v>134</v>
      </c>
      <c r="E103" s="97">
        <f>SUM(Таблица9131415[[#This Row],[Средний балл аттестата]:[Балл первоочередной]])</f>
        <v>3.88</v>
      </c>
      <c r="F103" s="97">
        <v>3.88</v>
      </c>
      <c r="G103" s="94" t="s">
        <v>819</v>
      </c>
      <c r="H103" s="94"/>
      <c r="I103" s="94" t="s">
        <v>476</v>
      </c>
      <c r="J103" s="94" t="s">
        <v>7</v>
      </c>
      <c r="K103" s="94"/>
      <c r="L103" s="94"/>
      <c r="M103" s="94" t="s">
        <v>42</v>
      </c>
      <c r="N103" s="94" t="s">
        <v>42</v>
      </c>
      <c r="O103" s="94" t="s">
        <v>42</v>
      </c>
    </row>
    <row r="104" spans="1:17" s="7" customFormat="1" ht="75" x14ac:dyDescent="0.25">
      <c r="A104" s="104">
        <f t="shared" si="3"/>
        <v>102</v>
      </c>
      <c r="B104" s="95" t="s">
        <v>61</v>
      </c>
      <c r="C104" s="95" t="s">
        <v>222</v>
      </c>
      <c r="D104" s="94" t="s">
        <v>134</v>
      </c>
      <c r="E104" s="97">
        <f>SUM(Таблица9131415[[#This Row],[Средний балл аттестата]:[Балл первоочередной]])</f>
        <v>3.85</v>
      </c>
      <c r="F104" s="97">
        <v>3.85</v>
      </c>
      <c r="G104" s="94" t="s">
        <v>819</v>
      </c>
      <c r="H104" s="94"/>
      <c r="I104" s="94" t="s">
        <v>476</v>
      </c>
      <c r="J104" s="94" t="s">
        <v>52</v>
      </c>
      <c r="K104" s="94" t="s">
        <v>7</v>
      </c>
      <c r="L104" s="94"/>
      <c r="M104" s="94"/>
      <c r="N104" s="94" t="s">
        <v>42</v>
      </c>
      <c r="O104" s="94" t="s">
        <v>42</v>
      </c>
    </row>
    <row r="105" spans="1:17" s="7" customFormat="1" ht="75" x14ac:dyDescent="0.25">
      <c r="A105" s="104">
        <f t="shared" si="3"/>
        <v>103</v>
      </c>
      <c r="B105" s="95" t="s">
        <v>789</v>
      </c>
      <c r="C105" s="95" t="s">
        <v>222</v>
      </c>
      <c r="D105" s="94" t="s">
        <v>134</v>
      </c>
      <c r="E105" s="97">
        <f>SUM(Таблица9131415[[#This Row],[Средний балл аттестата]:[Балл первоочередной]])</f>
        <v>3.85</v>
      </c>
      <c r="F105" s="97">
        <v>3.85</v>
      </c>
      <c r="G105" s="97" t="s">
        <v>819</v>
      </c>
      <c r="H105" s="97"/>
      <c r="I105" s="94" t="s">
        <v>476</v>
      </c>
      <c r="J105" s="94" t="s">
        <v>502</v>
      </c>
      <c r="K105" s="94" t="s">
        <v>7</v>
      </c>
      <c r="L105" s="94"/>
      <c r="M105" s="94" t="s">
        <v>42</v>
      </c>
      <c r="N105" s="94" t="s">
        <v>42</v>
      </c>
      <c r="O105" s="94" t="s">
        <v>42</v>
      </c>
    </row>
    <row r="106" spans="1:17" s="7" customFormat="1" ht="75" x14ac:dyDescent="0.25">
      <c r="A106" s="104">
        <f t="shared" si="3"/>
        <v>104</v>
      </c>
      <c r="B106" s="106" t="s">
        <v>978</v>
      </c>
      <c r="C106" s="106" t="s">
        <v>223</v>
      </c>
      <c r="D106" s="105" t="s">
        <v>134</v>
      </c>
      <c r="E106" s="97">
        <f>SUM(Таблица9131415[[#This Row],[Средний балл аттестата]:[Балл первоочередной]])</f>
        <v>3.85</v>
      </c>
      <c r="F106" s="108">
        <v>3.85</v>
      </c>
      <c r="G106" s="105" t="s">
        <v>819</v>
      </c>
      <c r="H106" s="105"/>
      <c r="I106" s="105" t="s">
        <v>476</v>
      </c>
      <c r="J106" s="105" t="s">
        <v>52</v>
      </c>
      <c r="K106" s="105" t="s">
        <v>7</v>
      </c>
      <c r="L106" s="105" t="s">
        <v>1092</v>
      </c>
      <c r="M106" s="105" t="s">
        <v>42</v>
      </c>
      <c r="N106" s="105"/>
      <c r="O106" s="105" t="s">
        <v>42</v>
      </c>
    </row>
    <row r="107" spans="1:17" s="7" customFormat="1" ht="37.5" x14ac:dyDescent="0.25">
      <c r="A107" s="104">
        <f t="shared" si="3"/>
        <v>105</v>
      </c>
      <c r="B107" s="106" t="s">
        <v>212</v>
      </c>
      <c r="C107" s="106" t="s">
        <v>222</v>
      </c>
      <c r="D107" s="105" t="s">
        <v>134</v>
      </c>
      <c r="E107" s="97">
        <f>SUM(Таблица9131415[[#This Row],[Средний балл аттестата]:[Балл первоочередной]])</f>
        <v>3.84</v>
      </c>
      <c r="F107" s="108">
        <v>3.84</v>
      </c>
      <c r="G107" s="105" t="s">
        <v>819</v>
      </c>
      <c r="H107" s="105"/>
      <c r="I107" s="105" t="s">
        <v>476</v>
      </c>
      <c r="J107" s="105" t="s">
        <v>7</v>
      </c>
      <c r="K107" s="105"/>
      <c r="L107" s="105"/>
      <c r="M107" s="105" t="s">
        <v>42</v>
      </c>
      <c r="N107" s="105" t="s">
        <v>42</v>
      </c>
      <c r="O107" s="105" t="s">
        <v>42</v>
      </c>
    </row>
    <row r="108" spans="1:17" s="85" customFormat="1" ht="75" x14ac:dyDescent="0.25">
      <c r="A108" s="104">
        <f t="shared" si="3"/>
        <v>106</v>
      </c>
      <c r="B108" s="98" t="s">
        <v>467</v>
      </c>
      <c r="C108" s="138" t="s">
        <v>224</v>
      </c>
      <c r="D108" s="87" t="s">
        <v>134</v>
      </c>
      <c r="E108" s="89">
        <f>SUM(Таблица9131415[[#This Row],[Средний балл аттестата]:[Балл первоочередной]])</f>
        <v>3.84</v>
      </c>
      <c r="F108" s="89">
        <v>3.84</v>
      </c>
      <c r="G108" s="87" t="s">
        <v>819</v>
      </c>
      <c r="H108" s="87"/>
      <c r="I108" s="87" t="s">
        <v>477</v>
      </c>
      <c r="J108" s="87" t="s">
        <v>52</v>
      </c>
      <c r="K108" s="87" t="s">
        <v>7</v>
      </c>
      <c r="L108" s="87" t="s">
        <v>110</v>
      </c>
      <c r="M108" s="87" t="s">
        <v>42</v>
      </c>
      <c r="N108" s="87" t="s">
        <v>42</v>
      </c>
      <c r="O108" s="109" t="s">
        <v>42</v>
      </c>
    </row>
    <row r="109" spans="1:17" s="7" customFormat="1" ht="37.5" x14ac:dyDescent="0.25">
      <c r="A109" s="104">
        <f t="shared" si="3"/>
        <v>107</v>
      </c>
      <c r="B109" s="95" t="s">
        <v>309</v>
      </c>
      <c r="C109" s="95" t="s">
        <v>223</v>
      </c>
      <c r="D109" s="94" t="s">
        <v>134</v>
      </c>
      <c r="E109" s="97">
        <f>SUM(Таблица9131415[[#This Row],[Средний балл аттестата]:[Балл первоочередной]])</f>
        <v>3.83</v>
      </c>
      <c r="F109" s="97">
        <v>3.83</v>
      </c>
      <c r="G109" s="94" t="s">
        <v>819</v>
      </c>
      <c r="H109" s="94"/>
      <c r="I109" s="94" t="s">
        <v>476</v>
      </c>
      <c r="J109" s="94" t="s">
        <v>7</v>
      </c>
      <c r="K109" s="94" t="s">
        <v>52</v>
      </c>
      <c r="L109" s="94"/>
      <c r="M109" s="94" t="s">
        <v>42</v>
      </c>
      <c r="N109" s="94" t="s">
        <v>42</v>
      </c>
      <c r="O109" s="94" t="s">
        <v>44</v>
      </c>
    </row>
    <row r="110" spans="1:17" s="85" customFormat="1" ht="75" x14ac:dyDescent="0.25">
      <c r="A110" s="104">
        <f t="shared" si="3"/>
        <v>108</v>
      </c>
      <c r="B110" s="106" t="s">
        <v>860</v>
      </c>
      <c r="C110" s="106" t="s">
        <v>222</v>
      </c>
      <c r="D110" s="105" t="s">
        <v>134</v>
      </c>
      <c r="E110" s="97">
        <f>SUM(Таблица9131415[[#This Row],[Средний балл аттестата]:[Балл первоочередной]])</f>
        <v>3.83</v>
      </c>
      <c r="F110" s="108">
        <v>3.83</v>
      </c>
      <c r="G110" s="105" t="s">
        <v>819</v>
      </c>
      <c r="H110" s="105"/>
      <c r="I110" s="105" t="s">
        <v>477</v>
      </c>
      <c r="J110" s="105" t="s">
        <v>52</v>
      </c>
      <c r="K110" s="105" t="s">
        <v>7</v>
      </c>
      <c r="L110" s="105"/>
      <c r="M110" s="105" t="s">
        <v>42</v>
      </c>
      <c r="N110" s="105" t="s">
        <v>42</v>
      </c>
      <c r="O110" s="105" t="s">
        <v>42</v>
      </c>
    </row>
    <row r="111" spans="1:17" s="7" customFormat="1" ht="37.5" x14ac:dyDescent="0.25">
      <c r="A111" s="104">
        <f t="shared" si="3"/>
        <v>109</v>
      </c>
      <c r="B111" s="141" t="s">
        <v>907</v>
      </c>
      <c r="C111" s="141" t="s">
        <v>222</v>
      </c>
      <c r="D111" s="130" t="s">
        <v>134</v>
      </c>
      <c r="E111" s="89">
        <f>SUM(Таблица9131415[[#This Row],[Средний балл аттестата]:[Балл первоочередной]])</f>
        <v>3.83</v>
      </c>
      <c r="F111" s="136">
        <v>3.83</v>
      </c>
      <c r="G111" s="130" t="s">
        <v>819</v>
      </c>
      <c r="H111" s="130"/>
      <c r="I111" s="130" t="s">
        <v>479</v>
      </c>
      <c r="J111" s="130" t="s">
        <v>52</v>
      </c>
      <c r="K111" s="130" t="s">
        <v>110</v>
      </c>
      <c r="L111" s="130" t="s">
        <v>1091</v>
      </c>
      <c r="M111" s="130" t="s">
        <v>42</v>
      </c>
      <c r="N111" s="130" t="s">
        <v>42</v>
      </c>
      <c r="O111" s="142" t="s">
        <v>42</v>
      </c>
      <c r="P111" s="84"/>
      <c r="Q111" s="84"/>
    </row>
    <row r="112" spans="1:17" s="7" customFormat="1" ht="75" x14ac:dyDescent="0.25">
      <c r="A112" s="104">
        <f t="shared" si="3"/>
        <v>110</v>
      </c>
      <c r="B112" s="106" t="s">
        <v>802</v>
      </c>
      <c r="C112" s="106" t="s">
        <v>222</v>
      </c>
      <c r="D112" s="105" t="s">
        <v>134</v>
      </c>
      <c r="E112" s="97">
        <f>SUM(Таблица9131415[[#This Row],[Средний балл аттестата]:[Балл первоочередной]])</f>
        <v>3.81</v>
      </c>
      <c r="F112" s="108">
        <v>3.81</v>
      </c>
      <c r="G112" s="105" t="s">
        <v>819</v>
      </c>
      <c r="H112" s="105"/>
      <c r="I112" s="105" t="s">
        <v>477</v>
      </c>
      <c r="J112" s="105" t="s">
        <v>52</v>
      </c>
      <c r="K112" s="105" t="s">
        <v>7</v>
      </c>
      <c r="L112" s="105"/>
      <c r="M112" s="105" t="s">
        <v>42</v>
      </c>
      <c r="N112" s="105" t="s">
        <v>42</v>
      </c>
      <c r="O112" s="105" t="s">
        <v>42</v>
      </c>
    </row>
    <row r="113" spans="1:17" s="7" customFormat="1" ht="57.75" customHeight="1" x14ac:dyDescent="0.25">
      <c r="A113" s="104">
        <f t="shared" si="3"/>
        <v>111</v>
      </c>
      <c r="B113" s="90" t="s">
        <v>1003</v>
      </c>
      <c r="C113" s="90" t="s">
        <v>222</v>
      </c>
      <c r="D113" s="87" t="s">
        <v>134</v>
      </c>
      <c r="E113" s="89">
        <f>SUM(Таблица9131415[[#This Row],[Средний балл аттестата]:[Балл первоочередной]])</f>
        <v>3.81</v>
      </c>
      <c r="F113" s="89">
        <v>3.81</v>
      </c>
      <c r="G113" s="87" t="s">
        <v>819</v>
      </c>
      <c r="H113" s="87"/>
      <c r="I113" s="87" t="s">
        <v>476</v>
      </c>
      <c r="J113" s="87" t="s">
        <v>7</v>
      </c>
      <c r="K113" s="87"/>
      <c r="L113" s="87"/>
      <c r="M113" s="87" t="s">
        <v>42</v>
      </c>
      <c r="N113" s="87" t="s">
        <v>42</v>
      </c>
      <c r="O113" s="87" t="s">
        <v>42</v>
      </c>
      <c r="P113" s="87"/>
      <c r="Q113" s="73"/>
    </row>
    <row r="114" spans="1:17" s="85" customFormat="1" ht="75" x14ac:dyDescent="0.25">
      <c r="A114" s="104">
        <f t="shared" si="3"/>
        <v>112</v>
      </c>
      <c r="B114" s="95" t="s">
        <v>843</v>
      </c>
      <c r="C114" s="95" t="s">
        <v>222</v>
      </c>
      <c r="D114" s="94" t="s">
        <v>134</v>
      </c>
      <c r="E114" s="97">
        <f>SUM(Таблица9131415[[#This Row],[Средний балл аттестата]:[Балл первоочередной]])</f>
        <v>3.79</v>
      </c>
      <c r="F114" s="97">
        <v>3.79</v>
      </c>
      <c r="G114" s="94" t="s">
        <v>819</v>
      </c>
      <c r="H114" s="94"/>
      <c r="I114" s="94" t="s">
        <v>477</v>
      </c>
      <c r="J114" s="94" t="s">
        <v>110</v>
      </c>
      <c r="K114" s="94" t="s">
        <v>7</v>
      </c>
      <c r="L114" s="94" t="s">
        <v>52</v>
      </c>
      <c r="M114" s="94" t="s">
        <v>42</v>
      </c>
      <c r="N114" s="94" t="s">
        <v>42</v>
      </c>
      <c r="O114" s="94" t="s">
        <v>42</v>
      </c>
    </row>
    <row r="115" spans="1:17" s="7" customFormat="1" ht="37.5" x14ac:dyDescent="0.25">
      <c r="A115" s="104">
        <f t="shared" si="3"/>
        <v>113</v>
      </c>
      <c r="B115" s="94" t="s">
        <v>981</v>
      </c>
      <c r="C115" s="94" t="s">
        <v>222</v>
      </c>
      <c r="D115" s="94" t="s">
        <v>134</v>
      </c>
      <c r="E115" s="97">
        <f>SUM(Таблица9131415[[#This Row],[Средний балл аттестата]:[Балл первоочередной]])</f>
        <v>3.79</v>
      </c>
      <c r="F115" s="97">
        <v>3.79</v>
      </c>
      <c r="G115" s="94" t="s">
        <v>819</v>
      </c>
      <c r="H115" s="94"/>
      <c r="I115" s="94" t="s">
        <v>477</v>
      </c>
      <c r="J115" s="94" t="s">
        <v>7</v>
      </c>
      <c r="K115" s="94" t="s">
        <v>110</v>
      </c>
      <c r="L115" s="94"/>
      <c r="M115" s="94" t="s">
        <v>42</v>
      </c>
      <c r="N115" s="94" t="s">
        <v>42</v>
      </c>
      <c r="O115" s="94" t="s">
        <v>42</v>
      </c>
    </row>
    <row r="116" spans="1:17" s="7" customFormat="1" ht="75" x14ac:dyDescent="0.25">
      <c r="A116" s="104">
        <f t="shared" si="3"/>
        <v>114</v>
      </c>
      <c r="B116" s="215" t="s">
        <v>1105</v>
      </c>
      <c r="C116" s="215" t="s">
        <v>224</v>
      </c>
      <c r="D116" s="194" t="s">
        <v>134</v>
      </c>
      <c r="E116" s="211">
        <f>SUM(Таблица9131415[[#This Row],[Средний балл аттестата]:[Балл первоочередной]])</f>
        <v>3.78</v>
      </c>
      <c r="F116" s="211">
        <v>3.78</v>
      </c>
      <c r="G116" s="194" t="s">
        <v>819</v>
      </c>
      <c r="H116" s="194"/>
      <c r="I116" s="194" t="s">
        <v>476</v>
      </c>
      <c r="J116" s="194" t="s">
        <v>52</v>
      </c>
      <c r="K116" s="194" t="s">
        <v>7</v>
      </c>
      <c r="L116" s="194"/>
      <c r="M116" s="194" t="s">
        <v>42</v>
      </c>
      <c r="N116" s="194" t="s">
        <v>42</v>
      </c>
      <c r="O116" s="194" t="s">
        <v>44</v>
      </c>
    </row>
    <row r="117" spans="1:17" s="7" customFormat="1" ht="37.5" x14ac:dyDescent="0.25">
      <c r="A117" s="104">
        <f t="shared" si="3"/>
        <v>115</v>
      </c>
      <c r="B117" s="95" t="s">
        <v>60</v>
      </c>
      <c r="C117" s="95" t="s">
        <v>222</v>
      </c>
      <c r="D117" s="94" t="s">
        <v>134</v>
      </c>
      <c r="E117" s="97">
        <f>SUM(Таблица9131415[[#This Row],[Средний балл аттестата]:[Балл первоочередной]])</f>
        <v>3.76</v>
      </c>
      <c r="F117" s="97">
        <v>3.76</v>
      </c>
      <c r="G117" s="94" t="s">
        <v>819</v>
      </c>
      <c r="H117" s="94"/>
      <c r="I117" s="94" t="s">
        <v>476</v>
      </c>
      <c r="J117" s="94" t="s">
        <v>7</v>
      </c>
      <c r="K117" s="94"/>
      <c r="L117" s="94"/>
      <c r="M117" s="94" t="s">
        <v>42</v>
      </c>
      <c r="N117" s="94" t="s">
        <v>42</v>
      </c>
      <c r="O117" s="94" t="s">
        <v>42</v>
      </c>
    </row>
    <row r="118" spans="1:17" s="7" customFormat="1" ht="75" x14ac:dyDescent="0.25">
      <c r="A118" s="104">
        <f t="shared" si="3"/>
        <v>116</v>
      </c>
      <c r="B118" s="95" t="s">
        <v>590</v>
      </c>
      <c r="C118" s="95" t="s">
        <v>222</v>
      </c>
      <c r="D118" s="97" t="s">
        <v>134</v>
      </c>
      <c r="E118" s="97">
        <f>SUM(Таблица9131415[[#This Row],[Средний балл аттестата]:[Балл первоочередной]])</f>
        <v>3.76</v>
      </c>
      <c r="F118" s="97">
        <v>3.76</v>
      </c>
      <c r="G118" s="97" t="s">
        <v>819</v>
      </c>
      <c r="H118" s="97"/>
      <c r="I118" s="94" t="s">
        <v>476</v>
      </c>
      <c r="J118" s="94" t="s">
        <v>17</v>
      </c>
      <c r="K118" s="94" t="s">
        <v>7</v>
      </c>
      <c r="L118" s="94"/>
      <c r="M118" s="94" t="s">
        <v>42</v>
      </c>
      <c r="N118" s="94" t="s">
        <v>42</v>
      </c>
      <c r="O118" s="94" t="s">
        <v>42</v>
      </c>
    </row>
    <row r="119" spans="1:17" s="7" customFormat="1" ht="75" x14ac:dyDescent="0.25">
      <c r="A119" s="104">
        <f t="shared" si="3"/>
        <v>117</v>
      </c>
      <c r="B119" s="105" t="s">
        <v>992</v>
      </c>
      <c r="C119" s="105" t="s">
        <v>223</v>
      </c>
      <c r="D119" s="105" t="s">
        <v>134</v>
      </c>
      <c r="E119" s="97">
        <f>SUM(Таблица9131415[[#This Row],[Средний балл аттестата]:[Балл первоочередной]])</f>
        <v>3.76</v>
      </c>
      <c r="F119" s="108">
        <v>3.76</v>
      </c>
      <c r="G119" s="105" t="s">
        <v>819</v>
      </c>
      <c r="H119" s="105"/>
      <c r="I119" s="105" t="s">
        <v>477</v>
      </c>
      <c r="J119" s="105" t="s">
        <v>17</v>
      </c>
      <c r="K119" s="105" t="s">
        <v>7</v>
      </c>
      <c r="L119" s="105"/>
      <c r="M119" s="105" t="s">
        <v>42</v>
      </c>
      <c r="N119" s="94" t="s">
        <v>42</v>
      </c>
      <c r="O119" s="105" t="s">
        <v>42</v>
      </c>
    </row>
    <row r="120" spans="1:17" s="7" customFormat="1" ht="37.5" x14ac:dyDescent="0.25">
      <c r="A120" s="104">
        <f t="shared" si="3"/>
        <v>118</v>
      </c>
      <c r="B120" s="106" t="s">
        <v>944</v>
      </c>
      <c r="C120" s="106" t="s">
        <v>222</v>
      </c>
      <c r="D120" s="105" t="s">
        <v>136</v>
      </c>
      <c r="E120" s="97">
        <f>SUM(Таблица9131415[[#This Row],[Средний балл аттестата]:[Балл первоочередной]])</f>
        <v>3.76</v>
      </c>
      <c r="F120" s="108">
        <v>3.76</v>
      </c>
      <c r="G120" s="105"/>
      <c r="H120" s="105"/>
      <c r="I120" s="105" t="s">
        <v>476</v>
      </c>
      <c r="J120" s="105" t="s">
        <v>7</v>
      </c>
      <c r="K120" s="105"/>
      <c r="L120" s="105"/>
      <c r="M120" s="105" t="s">
        <v>42</v>
      </c>
      <c r="N120" s="105" t="s">
        <v>202</v>
      </c>
      <c r="O120" s="105" t="s">
        <v>42</v>
      </c>
    </row>
    <row r="121" spans="1:17" s="7" customFormat="1" ht="75" x14ac:dyDescent="0.25">
      <c r="A121" s="104">
        <f t="shared" si="3"/>
        <v>119</v>
      </c>
      <c r="B121" s="105" t="s">
        <v>611</v>
      </c>
      <c r="C121" s="105" t="s">
        <v>222</v>
      </c>
      <c r="D121" s="105" t="s">
        <v>134</v>
      </c>
      <c r="E121" s="97">
        <f>SUM(Таблица9131415[[#This Row],[Средний балл аттестата]:[Балл первоочередной]])</f>
        <v>3.75</v>
      </c>
      <c r="F121" s="108">
        <v>3.75</v>
      </c>
      <c r="G121" s="105" t="s">
        <v>819</v>
      </c>
      <c r="H121" s="105"/>
      <c r="I121" s="105" t="s">
        <v>477</v>
      </c>
      <c r="J121" s="105" t="s">
        <v>110</v>
      </c>
      <c r="K121" s="105" t="s">
        <v>7</v>
      </c>
      <c r="L121" s="105"/>
      <c r="M121" s="105" t="s">
        <v>42</v>
      </c>
      <c r="N121" s="109" t="s">
        <v>42</v>
      </c>
      <c r="O121" s="105" t="s">
        <v>42</v>
      </c>
    </row>
    <row r="122" spans="1:17" s="7" customFormat="1" ht="37.5" x14ac:dyDescent="0.25">
      <c r="A122" s="104">
        <f t="shared" si="3"/>
        <v>120</v>
      </c>
      <c r="B122" s="106" t="s">
        <v>667</v>
      </c>
      <c r="C122" s="106" t="s">
        <v>222</v>
      </c>
      <c r="D122" s="105" t="s">
        <v>134</v>
      </c>
      <c r="E122" s="89">
        <f>SUM(Таблица9131415[[#This Row],[Средний балл аттестата]:[Балл первоочередной]])</f>
        <v>3.75</v>
      </c>
      <c r="F122" s="108">
        <v>3.75</v>
      </c>
      <c r="G122" s="105" t="s">
        <v>819</v>
      </c>
      <c r="H122" s="105"/>
      <c r="I122" s="105" t="s">
        <v>477</v>
      </c>
      <c r="J122" s="105" t="s">
        <v>7</v>
      </c>
      <c r="K122" s="105"/>
      <c r="L122" s="105"/>
      <c r="M122" s="105" t="s">
        <v>42</v>
      </c>
      <c r="N122" s="94" t="s">
        <v>42</v>
      </c>
      <c r="O122" s="105" t="s">
        <v>44</v>
      </c>
    </row>
    <row r="123" spans="1:17" s="7" customFormat="1" ht="37.5" x14ac:dyDescent="0.25">
      <c r="A123" s="104">
        <f t="shared" si="3"/>
        <v>121</v>
      </c>
      <c r="B123" s="106" t="s">
        <v>927</v>
      </c>
      <c r="C123" s="106" t="s">
        <v>222</v>
      </c>
      <c r="D123" s="105" t="s">
        <v>134</v>
      </c>
      <c r="E123" s="97">
        <f>SUM(Таблица9131415[[#This Row],[Средний балл аттестата]:[Балл первоочередной]])</f>
        <v>3.75</v>
      </c>
      <c r="F123" s="108">
        <v>3.75</v>
      </c>
      <c r="G123" s="105" t="s">
        <v>819</v>
      </c>
      <c r="H123" s="105"/>
      <c r="I123" s="105" t="s">
        <v>476</v>
      </c>
      <c r="J123" s="105" t="s">
        <v>7</v>
      </c>
      <c r="K123" s="105" t="s">
        <v>110</v>
      </c>
      <c r="L123" s="105"/>
      <c r="M123" s="105" t="s">
        <v>42</v>
      </c>
      <c r="N123" s="105" t="s">
        <v>42</v>
      </c>
      <c r="O123" s="105" t="s">
        <v>44</v>
      </c>
    </row>
    <row r="124" spans="1:17" s="7" customFormat="1" ht="37.5" x14ac:dyDescent="0.25">
      <c r="A124" s="104">
        <f xml:space="preserve"> ROW()-2</f>
        <v>122</v>
      </c>
      <c r="B124" s="90" t="s">
        <v>523</v>
      </c>
      <c r="C124" s="90" t="s">
        <v>222</v>
      </c>
      <c r="D124" s="87" t="s">
        <v>134</v>
      </c>
      <c r="E124" s="89">
        <f>SUM(Таблица9131415[[#This Row],[Средний балл аттестата]:[Балл первоочередной]])</f>
        <v>3.75</v>
      </c>
      <c r="F124" s="89">
        <v>3.75</v>
      </c>
      <c r="G124" s="89" t="s">
        <v>819</v>
      </c>
      <c r="H124" s="89"/>
      <c r="I124" s="87" t="s">
        <v>476</v>
      </c>
      <c r="J124" s="511" t="s">
        <v>7</v>
      </c>
      <c r="K124" s="511" t="s">
        <v>1092</v>
      </c>
      <c r="L124" s="511" t="s">
        <v>17</v>
      </c>
      <c r="M124" s="87" t="s">
        <v>42</v>
      </c>
      <c r="N124" s="87" t="s">
        <v>42</v>
      </c>
      <c r="O124" s="109" t="s">
        <v>42</v>
      </c>
    </row>
    <row r="125" spans="1:17" s="239" customFormat="1" ht="93.75" x14ac:dyDescent="0.25">
      <c r="A125" s="219">
        <f>ROW()-2</f>
        <v>123</v>
      </c>
      <c r="B125" s="105" t="s">
        <v>1101</v>
      </c>
      <c r="C125" s="106" t="s">
        <v>223</v>
      </c>
      <c r="D125" s="105" t="s">
        <v>134</v>
      </c>
      <c r="E125" s="97">
        <f>SUM(Таблица9131415[[#This Row],[Средний балл аттестата]:[Балл первоочередной]])</f>
        <v>3.75</v>
      </c>
      <c r="F125" s="105">
        <v>3.75</v>
      </c>
      <c r="G125" s="108" t="s">
        <v>819</v>
      </c>
      <c r="H125" s="108"/>
      <c r="I125" s="105" t="s">
        <v>476</v>
      </c>
      <c r="J125" s="105" t="s">
        <v>1152</v>
      </c>
      <c r="K125" s="105" t="s">
        <v>155</v>
      </c>
      <c r="L125" s="105" t="s">
        <v>7</v>
      </c>
      <c r="M125" s="105" t="s">
        <v>42</v>
      </c>
      <c r="N125" s="105" t="s">
        <v>42</v>
      </c>
      <c r="O125" s="105" t="s">
        <v>44</v>
      </c>
    </row>
    <row r="126" spans="1:17" s="7" customFormat="1" ht="37.5" x14ac:dyDescent="0.25">
      <c r="A126" s="104">
        <f>ROW()-2</f>
        <v>124</v>
      </c>
      <c r="B126" s="95" t="s">
        <v>942</v>
      </c>
      <c r="C126" s="95" t="s">
        <v>222</v>
      </c>
      <c r="D126" s="94" t="s">
        <v>134</v>
      </c>
      <c r="E126" s="97">
        <f>SUM(Таблица9131415[[#This Row],[Средний балл аттестата]:[Балл первоочередной]])</f>
        <v>3.74</v>
      </c>
      <c r="F126" s="97">
        <v>3.74</v>
      </c>
      <c r="G126" s="94" t="s">
        <v>819</v>
      </c>
      <c r="H126" s="94"/>
      <c r="I126" s="94" t="s">
        <v>477</v>
      </c>
      <c r="J126" s="94" t="s">
        <v>7</v>
      </c>
      <c r="K126" s="94"/>
      <c r="L126" s="94"/>
      <c r="M126" s="94" t="s">
        <v>42</v>
      </c>
      <c r="N126" s="94" t="s">
        <v>42</v>
      </c>
      <c r="O126" s="94" t="s">
        <v>42</v>
      </c>
    </row>
    <row r="127" spans="1:17" s="272" customFormat="1" ht="112.5" x14ac:dyDescent="0.3">
      <c r="A127" s="104">
        <f>ROW()-2</f>
        <v>125</v>
      </c>
      <c r="B127" s="106" t="s">
        <v>706</v>
      </c>
      <c r="C127" s="106" t="s">
        <v>222</v>
      </c>
      <c r="D127" s="105" t="s">
        <v>134</v>
      </c>
      <c r="E127" s="108">
        <f>SUM(Таблица9131415[[#This Row],[Средний балл аттестата]:[Балл первоочередной]])</f>
        <v>3.72</v>
      </c>
      <c r="F127" s="108">
        <v>3.72</v>
      </c>
      <c r="G127" s="105" t="s">
        <v>819</v>
      </c>
      <c r="H127" s="105"/>
      <c r="I127" s="105" t="s">
        <v>476</v>
      </c>
      <c r="J127" s="105" t="s">
        <v>7</v>
      </c>
      <c r="K127" s="105" t="s">
        <v>110</v>
      </c>
      <c r="L127" s="105" t="s">
        <v>515</v>
      </c>
      <c r="M127" s="105" t="s">
        <v>42</v>
      </c>
      <c r="N127" s="105" t="s">
        <v>42</v>
      </c>
      <c r="O127" s="105" t="s">
        <v>42</v>
      </c>
    </row>
    <row r="128" spans="1:17" s="7" customFormat="1" ht="37.5" x14ac:dyDescent="0.25">
      <c r="A128" s="104">
        <f>ROW()-2</f>
        <v>126</v>
      </c>
      <c r="B128" s="95" t="s">
        <v>821</v>
      </c>
      <c r="C128" s="95" t="s">
        <v>222</v>
      </c>
      <c r="D128" s="94" t="s">
        <v>134</v>
      </c>
      <c r="E128" s="97">
        <f>SUM(Таблица9131415[[#This Row],[Средний балл аттестата]:[Балл первоочередной]])</f>
        <v>3.71</v>
      </c>
      <c r="F128" s="97">
        <v>3.71</v>
      </c>
      <c r="G128" s="97" t="s">
        <v>819</v>
      </c>
      <c r="H128" s="97"/>
      <c r="I128" s="94" t="s">
        <v>476</v>
      </c>
      <c r="J128" s="94" t="s">
        <v>358</v>
      </c>
      <c r="K128" s="94" t="s">
        <v>52</v>
      </c>
      <c r="L128" s="94"/>
      <c r="M128" s="94" t="s">
        <v>42</v>
      </c>
      <c r="N128" s="94" t="s">
        <v>42</v>
      </c>
      <c r="O128" s="94" t="s">
        <v>42</v>
      </c>
    </row>
    <row r="129" spans="1:17" s="7" customFormat="1" ht="37.5" x14ac:dyDescent="0.3">
      <c r="A129" s="104">
        <v>207</v>
      </c>
      <c r="B129" s="95" t="s">
        <v>1114</v>
      </c>
      <c r="C129" s="172" t="s">
        <v>222</v>
      </c>
      <c r="D129" s="94" t="s">
        <v>134</v>
      </c>
      <c r="E129" s="97">
        <f>SUM(Таблица9131415[[#This Row],[Средний балл аттестата]:[Балл первоочередной]])</f>
        <v>3.69</v>
      </c>
      <c r="F129" s="97">
        <v>3.69</v>
      </c>
      <c r="G129" s="94" t="s">
        <v>819</v>
      </c>
      <c r="H129" s="94"/>
      <c r="I129" s="94" t="s">
        <v>476</v>
      </c>
      <c r="J129" s="94" t="s">
        <v>7</v>
      </c>
      <c r="K129" s="94" t="s">
        <v>52</v>
      </c>
      <c r="L129" s="94"/>
      <c r="M129" s="94" t="s">
        <v>42</v>
      </c>
      <c r="N129" s="94" t="s">
        <v>42</v>
      </c>
      <c r="O129" s="94" t="s">
        <v>44</v>
      </c>
    </row>
    <row r="130" spans="1:17" s="7" customFormat="1" ht="56.25" x14ac:dyDescent="0.25">
      <c r="A130" s="104">
        <f>ROW()-2</f>
        <v>128</v>
      </c>
      <c r="B130" s="106" t="s">
        <v>832</v>
      </c>
      <c r="C130" s="106" t="s">
        <v>222</v>
      </c>
      <c r="D130" s="105" t="s">
        <v>134</v>
      </c>
      <c r="E130" s="108">
        <f>SUM(Таблица9131415[[#This Row],[Средний балл аттестата]:[Балл первоочередной]])</f>
        <v>3.67</v>
      </c>
      <c r="F130" s="108">
        <v>3.67</v>
      </c>
      <c r="G130" s="105" t="s">
        <v>819</v>
      </c>
      <c r="H130" s="105"/>
      <c r="I130" s="105" t="s">
        <v>477</v>
      </c>
      <c r="J130" s="105" t="s">
        <v>7</v>
      </c>
      <c r="K130" s="105" t="s">
        <v>110</v>
      </c>
      <c r="L130" s="105" t="s">
        <v>1051</v>
      </c>
      <c r="M130" s="105" t="s">
        <v>42</v>
      </c>
      <c r="N130" s="94" t="s">
        <v>42</v>
      </c>
      <c r="O130" s="105" t="s">
        <v>44</v>
      </c>
      <c r="P130" s="84"/>
      <c r="Q130" s="84"/>
    </row>
    <row r="131" spans="1:17" s="7" customFormat="1" ht="56.25" x14ac:dyDescent="0.25">
      <c r="A131" s="104">
        <f>ROW()-2</f>
        <v>129</v>
      </c>
      <c r="B131" s="106" t="s">
        <v>1024</v>
      </c>
      <c r="C131" s="106" t="s">
        <v>223</v>
      </c>
      <c r="D131" s="105" t="s">
        <v>134</v>
      </c>
      <c r="E131" s="97">
        <f>SUM(Таблица9131415[[#This Row],[Средний балл аттестата]:[Балл первоочередной]])</f>
        <v>3.67</v>
      </c>
      <c r="F131" s="108">
        <v>3.67</v>
      </c>
      <c r="G131" s="105" t="s">
        <v>819</v>
      </c>
      <c r="H131" s="105"/>
      <c r="I131" s="105" t="s">
        <v>1064</v>
      </c>
      <c r="J131" s="105" t="s">
        <v>7</v>
      </c>
      <c r="K131" s="105" t="s">
        <v>5</v>
      </c>
      <c r="L131" s="105"/>
      <c r="M131" s="105" t="s">
        <v>42</v>
      </c>
      <c r="N131" s="105" t="s">
        <v>42</v>
      </c>
      <c r="O131" s="105" t="s">
        <v>44</v>
      </c>
    </row>
    <row r="132" spans="1:17" s="7" customFormat="1" ht="97.5" customHeight="1" x14ac:dyDescent="0.25">
      <c r="A132" s="104">
        <f xml:space="preserve"> ROW()-2</f>
        <v>130</v>
      </c>
      <c r="B132" s="94" t="s">
        <v>926</v>
      </c>
      <c r="C132" s="94" t="s">
        <v>224</v>
      </c>
      <c r="D132" s="94" t="s">
        <v>134</v>
      </c>
      <c r="E132" s="97">
        <f>SUM(Таблица9131415[[#This Row],[Средний балл аттестата]:[Балл первоочередной]])</f>
        <v>3.65</v>
      </c>
      <c r="F132" s="97">
        <v>3.65</v>
      </c>
      <c r="G132" s="97" t="s">
        <v>819</v>
      </c>
      <c r="H132" s="97"/>
      <c r="I132" s="94" t="s">
        <v>477</v>
      </c>
      <c r="J132" s="94" t="s">
        <v>115</v>
      </c>
      <c r="K132" s="94" t="s">
        <v>52</v>
      </c>
      <c r="L132" s="94" t="s">
        <v>7</v>
      </c>
      <c r="M132" s="94" t="s">
        <v>42</v>
      </c>
      <c r="N132" s="94" t="s">
        <v>42</v>
      </c>
      <c r="O132" s="94" t="s">
        <v>42</v>
      </c>
    </row>
    <row r="133" spans="1:17" s="7" customFormat="1" ht="37.5" x14ac:dyDescent="0.25">
      <c r="A133" s="104">
        <f t="shared" ref="A133:A174" si="4">ROW()-2</f>
        <v>131</v>
      </c>
      <c r="B133" s="90" t="s">
        <v>96</v>
      </c>
      <c r="C133" s="90" t="s">
        <v>222</v>
      </c>
      <c r="D133" s="87" t="s">
        <v>134</v>
      </c>
      <c r="E133" s="97">
        <f>SUM(Таблица9131415[[#This Row],[Средний балл аттестата]:[Балл первоочередной]])</f>
        <v>3.63</v>
      </c>
      <c r="F133" s="89">
        <v>3.63</v>
      </c>
      <c r="G133" s="87" t="s">
        <v>819</v>
      </c>
      <c r="H133" s="87"/>
      <c r="I133" s="87" t="s">
        <v>476</v>
      </c>
      <c r="J133" s="87" t="s">
        <v>7</v>
      </c>
      <c r="K133" s="87"/>
      <c r="L133" s="87"/>
      <c r="M133" s="87" t="s">
        <v>42</v>
      </c>
      <c r="N133" s="87" t="s">
        <v>42</v>
      </c>
      <c r="O133" s="87" t="s">
        <v>42</v>
      </c>
    </row>
    <row r="134" spans="1:17" s="56" customFormat="1" ht="37.5" x14ac:dyDescent="0.25">
      <c r="A134" s="104">
        <f t="shared" si="4"/>
        <v>132</v>
      </c>
      <c r="B134" s="106" t="s">
        <v>828</v>
      </c>
      <c r="C134" s="106" t="s">
        <v>224</v>
      </c>
      <c r="D134" s="105" t="s">
        <v>134</v>
      </c>
      <c r="E134" s="97">
        <f>SUM(Таблица9131415[[#This Row],[Средний балл аттестата]:[Балл первоочередной]])</f>
        <v>3.63</v>
      </c>
      <c r="F134" s="108">
        <v>3.63</v>
      </c>
      <c r="G134" s="105" t="s">
        <v>819</v>
      </c>
      <c r="H134" s="105"/>
      <c r="I134" s="105" t="s">
        <v>476</v>
      </c>
      <c r="J134" s="105" t="s">
        <v>7</v>
      </c>
      <c r="K134" s="105"/>
      <c r="L134" s="105"/>
      <c r="M134" s="105" t="s">
        <v>42</v>
      </c>
      <c r="N134" s="94" t="s">
        <v>202</v>
      </c>
      <c r="O134" s="105" t="s">
        <v>44</v>
      </c>
    </row>
    <row r="135" spans="1:17" s="85" customFormat="1" ht="37.5" x14ac:dyDescent="0.25">
      <c r="A135" s="104">
        <f t="shared" si="4"/>
        <v>133</v>
      </c>
      <c r="B135" s="95" t="s">
        <v>607</v>
      </c>
      <c r="C135" s="95" t="s">
        <v>223</v>
      </c>
      <c r="D135" s="94" t="s">
        <v>134</v>
      </c>
      <c r="E135" s="97">
        <f>SUM(Таблица9131415[[#This Row],[Средний балл аттестата]:[Балл первоочередной]])</f>
        <v>3.6</v>
      </c>
      <c r="F135" s="97">
        <v>3.6</v>
      </c>
      <c r="G135" s="94" t="s">
        <v>819</v>
      </c>
      <c r="H135" s="94"/>
      <c r="I135" s="94" t="s">
        <v>476</v>
      </c>
      <c r="J135" s="94" t="s">
        <v>7</v>
      </c>
      <c r="K135" s="94"/>
      <c r="L135" s="94"/>
      <c r="M135" s="94" t="s">
        <v>42</v>
      </c>
      <c r="N135" s="94"/>
      <c r="O135" s="94" t="s">
        <v>42</v>
      </c>
    </row>
    <row r="136" spans="1:17" s="239" customFormat="1" ht="75" x14ac:dyDescent="0.25">
      <c r="A136" s="104">
        <f t="shared" si="4"/>
        <v>134</v>
      </c>
      <c r="B136" s="94" t="s">
        <v>437</v>
      </c>
      <c r="C136" s="94" t="s">
        <v>224</v>
      </c>
      <c r="D136" s="94" t="s">
        <v>134</v>
      </c>
      <c r="E136" s="97">
        <f>SUM(Таблица9131415[[#This Row],[Средний балл аттестата]:[Балл первоочередной]])</f>
        <v>3.56</v>
      </c>
      <c r="F136" s="97">
        <v>3.56</v>
      </c>
      <c r="G136" s="94" t="s">
        <v>819</v>
      </c>
      <c r="H136" s="94"/>
      <c r="I136" s="94" t="s">
        <v>477</v>
      </c>
      <c r="J136" s="94" t="s">
        <v>17</v>
      </c>
      <c r="K136" s="94" t="s">
        <v>7</v>
      </c>
      <c r="L136" s="94"/>
      <c r="M136" s="94" t="s">
        <v>42</v>
      </c>
      <c r="N136" s="94" t="s">
        <v>42</v>
      </c>
      <c r="O136" s="94" t="s">
        <v>42</v>
      </c>
    </row>
    <row r="137" spans="1:17" s="85" customFormat="1" ht="37.5" x14ac:dyDescent="0.3">
      <c r="A137" s="104">
        <f t="shared" si="4"/>
        <v>135</v>
      </c>
      <c r="B137" s="146" t="s">
        <v>996</v>
      </c>
      <c r="C137" s="146" t="s">
        <v>222</v>
      </c>
      <c r="D137" s="94" t="s">
        <v>134</v>
      </c>
      <c r="E137" s="97">
        <f>SUM(Таблица9131415[[#This Row],[Средний балл аттестата]:[Балл первоочередной]])</f>
        <v>3.56</v>
      </c>
      <c r="F137" s="97">
        <v>3.56</v>
      </c>
      <c r="G137" s="97" t="s">
        <v>819</v>
      </c>
      <c r="H137" s="97"/>
      <c r="I137" s="94" t="s">
        <v>477</v>
      </c>
      <c r="J137" s="94" t="s">
        <v>7</v>
      </c>
      <c r="K137" s="94"/>
      <c r="L137" s="94"/>
      <c r="M137" s="94" t="s">
        <v>42</v>
      </c>
      <c r="N137" s="94" t="s">
        <v>42</v>
      </c>
      <c r="O137" s="94" t="s">
        <v>44</v>
      </c>
    </row>
    <row r="138" spans="1:17" s="7" customFormat="1" ht="37.5" x14ac:dyDescent="0.25">
      <c r="A138" s="104">
        <f t="shared" si="4"/>
        <v>136</v>
      </c>
      <c r="B138" s="106" t="s">
        <v>740</v>
      </c>
      <c r="C138" s="106" t="s">
        <v>222</v>
      </c>
      <c r="D138" s="106" t="s">
        <v>134</v>
      </c>
      <c r="E138" s="97">
        <f>SUM(Таблица9131415[[#This Row],[Средний балл аттестата]:[Балл первоочередной]])</f>
        <v>3.53</v>
      </c>
      <c r="F138" s="108">
        <v>3.53</v>
      </c>
      <c r="G138" s="105" t="s">
        <v>819</v>
      </c>
      <c r="H138" s="105"/>
      <c r="I138" s="105" t="s">
        <v>476</v>
      </c>
      <c r="J138" s="105" t="s">
        <v>7</v>
      </c>
      <c r="K138" s="105"/>
      <c r="L138" s="105"/>
      <c r="M138" s="105" t="s">
        <v>42</v>
      </c>
      <c r="N138" s="105" t="s">
        <v>42</v>
      </c>
      <c r="O138" s="105" t="s">
        <v>42</v>
      </c>
    </row>
    <row r="139" spans="1:17" s="7" customFormat="1" ht="75" x14ac:dyDescent="0.25">
      <c r="A139" s="104">
        <f t="shared" si="4"/>
        <v>137</v>
      </c>
      <c r="B139" s="106" t="s">
        <v>906</v>
      </c>
      <c r="C139" s="106" t="s">
        <v>223</v>
      </c>
      <c r="D139" s="105" t="s">
        <v>134</v>
      </c>
      <c r="E139" s="97">
        <f>SUM(Таблица9131415[[#This Row],[Средний балл аттестата]:[Балл первоочередной]])</f>
        <v>3.5</v>
      </c>
      <c r="F139" s="108">
        <v>3.5</v>
      </c>
      <c r="G139" s="105" t="s">
        <v>819</v>
      </c>
      <c r="H139" s="105"/>
      <c r="I139" s="105" t="s">
        <v>476</v>
      </c>
      <c r="J139" s="105" t="s">
        <v>110</v>
      </c>
      <c r="K139" s="105" t="s">
        <v>7</v>
      </c>
      <c r="L139" s="105"/>
      <c r="M139" s="105" t="s">
        <v>42</v>
      </c>
      <c r="N139" s="94"/>
      <c r="O139" s="105" t="s">
        <v>44</v>
      </c>
    </row>
    <row r="140" spans="1:17" s="7" customFormat="1" ht="37.5" x14ac:dyDescent="0.25">
      <c r="A140" s="104">
        <f t="shared" si="4"/>
        <v>138</v>
      </c>
      <c r="B140" s="90" t="s">
        <v>831</v>
      </c>
      <c r="C140" s="90" t="s">
        <v>222</v>
      </c>
      <c r="D140" s="87" t="s">
        <v>134</v>
      </c>
      <c r="E140" s="89">
        <f>SUM(Таблица9131415[[#This Row],[Средний балл аттестата]:[Балл первоочередной]])</f>
        <v>3.47</v>
      </c>
      <c r="F140" s="89">
        <v>3.47</v>
      </c>
      <c r="G140" s="87" t="s">
        <v>819</v>
      </c>
      <c r="H140" s="87"/>
      <c r="I140" s="87" t="s">
        <v>476</v>
      </c>
      <c r="J140" s="87" t="s">
        <v>7</v>
      </c>
      <c r="K140" s="87"/>
      <c r="L140" s="87"/>
      <c r="M140" s="87" t="s">
        <v>42</v>
      </c>
      <c r="N140" s="87" t="s">
        <v>42</v>
      </c>
      <c r="O140" s="87" t="s">
        <v>44</v>
      </c>
    </row>
    <row r="141" spans="1:17" s="7" customFormat="1" ht="37.5" x14ac:dyDescent="0.25">
      <c r="A141" s="104">
        <f t="shared" si="4"/>
        <v>139</v>
      </c>
      <c r="B141" s="95" t="s">
        <v>499</v>
      </c>
      <c r="C141" s="95" t="s">
        <v>222</v>
      </c>
      <c r="D141" s="94" t="s">
        <v>134</v>
      </c>
      <c r="E141" s="97">
        <f>SUM(Таблица9131415[[#This Row],[Средний балл аттестата]:[Балл первоочередной]])</f>
        <v>3.44</v>
      </c>
      <c r="F141" s="97">
        <v>3.44</v>
      </c>
      <c r="G141" s="94" t="s">
        <v>819</v>
      </c>
      <c r="H141" s="94"/>
      <c r="I141" s="94" t="s">
        <v>476</v>
      </c>
      <c r="J141" s="94" t="s">
        <v>7</v>
      </c>
      <c r="K141" s="94"/>
      <c r="L141" s="94"/>
      <c r="M141" s="94" t="s">
        <v>42</v>
      </c>
      <c r="N141" s="94" t="s">
        <v>42</v>
      </c>
      <c r="O141" s="94" t="s">
        <v>44</v>
      </c>
    </row>
    <row r="142" spans="1:17" s="85" customFormat="1" ht="56.25" x14ac:dyDescent="0.25">
      <c r="A142" s="104">
        <f t="shared" si="4"/>
        <v>140</v>
      </c>
      <c r="B142" s="106" t="s">
        <v>631</v>
      </c>
      <c r="C142" s="106" t="s">
        <v>224</v>
      </c>
      <c r="D142" s="105" t="s">
        <v>136</v>
      </c>
      <c r="E142" s="97">
        <f>SUM(Таблица9131415[[#This Row],[Средний балл аттестата]:[Балл первоочередной]])</f>
        <v>3.44</v>
      </c>
      <c r="F142" s="108">
        <v>3.44</v>
      </c>
      <c r="G142" s="108" t="s">
        <v>819</v>
      </c>
      <c r="H142" s="108"/>
      <c r="I142" s="105" t="s">
        <v>476</v>
      </c>
      <c r="J142" s="105" t="s">
        <v>3</v>
      </c>
      <c r="K142" s="105" t="s">
        <v>358</v>
      </c>
      <c r="L142" s="105"/>
      <c r="M142" s="105" t="s">
        <v>42</v>
      </c>
      <c r="N142" s="105" t="s">
        <v>42</v>
      </c>
      <c r="O142" s="105" t="s">
        <v>42</v>
      </c>
    </row>
    <row r="143" spans="1:17" s="7" customFormat="1" ht="114.75" customHeight="1" x14ac:dyDescent="0.25">
      <c r="A143" s="104">
        <f t="shared" si="4"/>
        <v>141</v>
      </c>
      <c r="B143" s="95" t="s">
        <v>648</v>
      </c>
      <c r="C143" s="95" t="s">
        <v>222</v>
      </c>
      <c r="D143" s="94" t="s">
        <v>134</v>
      </c>
      <c r="E143" s="97">
        <f>SUM(Таблица9131415[[#This Row],[Средний балл аттестата]:[Балл первоочередной]])</f>
        <v>3.44</v>
      </c>
      <c r="F143" s="97">
        <v>3.44</v>
      </c>
      <c r="G143" s="94" t="s">
        <v>819</v>
      </c>
      <c r="H143" s="94"/>
      <c r="I143" s="94" t="s">
        <v>477</v>
      </c>
      <c r="J143" s="94" t="s">
        <v>358</v>
      </c>
      <c r="K143" s="94"/>
      <c r="L143" s="94"/>
      <c r="M143" s="94" t="s">
        <v>42</v>
      </c>
      <c r="N143" s="94" t="s">
        <v>42</v>
      </c>
      <c r="O143" s="94" t="s">
        <v>42</v>
      </c>
    </row>
    <row r="144" spans="1:17" s="7" customFormat="1" ht="60" customHeight="1" x14ac:dyDescent="0.25">
      <c r="A144" s="104">
        <f t="shared" si="4"/>
        <v>142</v>
      </c>
      <c r="B144" s="95" t="s">
        <v>484</v>
      </c>
      <c r="C144" s="95" t="s">
        <v>222</v>
      </c>
      <c r="D144" s="94" t="s">
        <v>134</v>
      </c>
      <c r="E144" s="108">
        <f>SUM(Таблица9131415[[#This Row],[Средний балл аттестата]:[Балл первоочередной]])</f>
        <v>3.38</v>
      </c>
      <c r="F144" s="97">
        <v>3.38</v>
      </c>
      <c r="G144" s="94" t="s">
        <v>819</v>
      </c>
      <c r="H144" s="94"/>
      <c r="I144" s="94" t="s">
        <v>476</v>
      </c>
      <c r="J144" s="94" t="s">
        <v>52</v>
      </c>
      <c r="K144" s="94" t="s">
        <v>110</v>
      </c>
      <c r="L144" s="94" t="s">
        <v>7</v>
      </c>
      <c r="M144" s="94" t="s">
        <v>42</v>
      </c>
      <c r="N144" s="94" t="s">
        <v>42</v>
      </c>
      <c r="O144" s="94" t="s">
        <v>42</v>
      </c>
    </row>
    <row r="145" spans="1:18" s="7" customFormat="1" ht="75" x14ac:dyDescent="0.25">
      <c r="A145" s="104">
        <f t="shared" si="4"/>
        <v>143</v>
      </c>
      <c r="B145" s="105" t="s">
        <v>695</v>
      </c>
      <c r="C145" s="105" t="s">
        <v>222</v>
      </c>
      <c r="D145" s="105" t="s">
        <v>136</v>
      </c>
      <c r="E145" s="97">
        <f>SUM(Таблица9131415[[#This Row],[Средний балл аттестата]:[Балл первоочередной]])</f>
        <v>3.38</v>
      </c>
      <c r="F145" s="108">
        <v>3.38</v>
      </c>
      <c r="G145" s="105" t="s">
        <v>819</v>
      </c>
      <c r="H145" s="105"/>
      <c r="I145" s="105" t="s">
        <v>477</v>
      </c>
      <c r="J145" s="105" t="s">
        <v>52</v>
      </c>
      <c r="K145" s="105" t="s">
        <v>110</v>
      </c>
      <c r="L145" s="105" t="s">
        <v>7</v>
      </c>
      <c r="M145" s="105" t="s">
        <v>42</v>
      </c>
      <c r="N145" s="105" t="s">
        <v>42</v>
      </c>
      <c r="O145" s="105" t="s">
        <v>42</v>
      </c>
    </row>
    <row r="146" spans="1:18" s="239" customFormat="1" ht="37.5" x14ac:dyDescent="0.25">
      <c r="A146" s="104">
        <f t="shared" si="4"/>
        <v>144</v>
      </c>
      <c r="B146" s="106" t="s">
        <v>472</v>
      </c>
      <c r="C146" s="106" t="s">
        <v>223</v>
      </c>
      <c r="D146" s="105" t="s">
        <v>134</v>
      </c>
      <c r="E146" s="97">
        <f>SUM(Таблица9131415[[#This Row],[Средний балл аттестата]:[Балл первоочередной]])</f>
        <v>3.37</v>
      </c>
      <c r="F146" s="108">
        <v>3.37</v>
      </c>
      <c r="G146" s="105" t="s">
        <v>819</v>
      </c>
      <c r="H146" s="105"/>
      <c r="I146" s="105" t="s">
        <v>476</v>
      </c>
      <c r="J146" s="105" t="s">
        <v>7</v>
      </c>
      <c r="K146" s="105"/>
      <c r="L146" s="105"/>
      <c r="M146" s="105" t="s">
        <v>42</v>
      </c>
      <c r="N146" s="109" t="s">
        <v>42</v>
      </c>
      <c r="O146" s="105" t="s">
        <v>42</v>
      </c>
    </row>
    <row r="147" spans="1:18" s="239" customFormat="1" ht="37.5" x14ac:dyDescent="0.25">
      <c r="A147" s="104">
        <f t="shared" si="4"/>
        <v>145</v>
      </c>
      <c r="B147" s="90" t="s">
        <v>792</v>
      </c>
      <c r="C147" s="90" t="s">
        <v>222</v>
      </c>
      <c r="D147" s="87" t="s">
        <v>134</v>
      </c>
      <c r="E147" s="97">
        <f>SUM(Таблица9131415[[#This Row],[Средний балл аттестата]:[Балл первоочередной]])</f>
        <v>3.35</v>
      </c>
      <c r="F147" s="108">
        <v>3.35</v>
      </c>
      <c r="G147" s="105" t="s">
        <v>819</v>
      </c>
      <c r="H147" s="105"/>
      <c r="I147" s="87" t="s">
        <v>477</v>
      </c>
      <c r="J147" s="87" t="s">
        <v>7</v>
      </c>
      <c r="K147" s="87" t="s">
        <v>110</v>
      </c>
      <c r="L147" s="87"/>
      <c r="M147" s="87" t="s">
        <v>42</v>
      </c>
      <c r="N147" s="87" t="s">
        <v>42</v>
      </c>
      <c r="O147" s="109" t="s">
        <v>42</v>
      </c>
    </row>
    <row r="148" spans="1:18" s="7" customFormat="1" ht="75" x14ac:dyDescent="0.25">
      <c r="A148" s="104">
        <f t="shared" si="4"/>
        <v>146</v>
      </c>
      <c r="B148" s="90" t="s">
        <v>1203</v>
      </c>
      <c r="C148" s="90" t="s">
        <v>224</v>
      </c>
      <c r="D148" s="90" t="s">
        <v>134</v>
      </c>
      <c r="E148" s="89">
        <f>SUM(Таблица9131415[[#This Row],[Средний балл аттестата]:[Балл первоочередной]])</f>
        <v>3.35</v>
      </c>
      <c r="F148" s="89">
        <v>3.35</v>
      </c>
      <c r="G148" s="90" t="s">
        <v>819</v>
      </c>
      <c r="H148" s="90"/>
      <c r="I148" s="90" t="s">
        <v>476</v>
      </c>
      <c r="J148" s="90" t="s">
        <v>1092</v>
      </c>
      <c r="K148" s="90" t="s">
        <v>7</v>
      </c>
      <c r="L148" s="90"/>
      <c r="M148" s="87" t="s">
        <v>42</v>
      </c>
      <c r="N148" s="90" t="s">
        <v>42</v>
      </c>
      <c r="O148" s="90" t="s">
        <v>42</v>
      </c>
      <c r="P148" s="87"/>
      <c r="Q148" s="66"/>
    </row>
    <row r="149" spans="1:18" s="7" customFormat="1" ht="37.5" x14ac:dyDescent="0.25">
      <c r="A149" s="104">
        <f t="shared" si="4"/>
        <v>147</v>
      </c>
      <c r="B149" s="87" t="s">
        <v>782</v>
      </c>
      <c r="C149" s="87" t="s">
        <v>222</v>
      </c>
      <c r="D149" s="87" t="s">
        <v>134</v>
      </c>
      <c r="E149" s="89">
        <f>SUM(Таблица9131415[[#This Row],[Средний балл аттестата]:[Балл первоочередной]])</f>
        <v>3.29</v>
      </c>
      <c r="F149" s="89">
        <v>3.29</v>
      </c>
      <c r="G149" s="87" t="s">
        <v>819</v>
      </c>
      <c r="H149" s="87"/>
      <c r="I149" s="87" t="s">
        <v>476</v>
      </c>
      <c r="J149" s="87" t="s">
        <v>7</v>
      </c>
      <c r="K149" s="87"/>
      <c r="L149" s="87"/>
      <c r="M149" s="87" t="s">
        <v>42</v>
      </c>
      <c r="N149" s="87" t="s">
        <v>202</v>
      </c>
      <c r="O149" s="87" t="s">
        <v>42</v>
      </c>
    </row>
    <row r="150" spans="1:18" s="7" customFormat="1" ht="63.75" customHeight="1" x14ac:dyDescent="0.25">
      <c r="A150" s="104">
        <f t="shared" si="4"/>
        <v>148</v>
      </c>
      <c r="B150" s="95" t="s">
        <v>67</v>
      </c>
      <c r="C150" s="95" t="s">
        <v>222</v>
      </c>
      <c r="D150" s="94" t="s">
        <v>134</v>
      </c>
      <c r="E150" s="97">
        <f>SUM(Таблица9131415[[#This Row],[Средний балл аттестата]:[Балл первоочередной]])</f>
        <v>3.28</v>
      </c>
      <c r="F150" s="97">
        <v>3.28</v>
      </c>
      <c r="G150" s="94" t="s">
        <v>819</v>
      </c>
      <c r="H150" s="94"/>
      <c r="I150" s="94" t="s">
        <v>476</v>
      </c>
      <c r="J150" s="94" t="s">
        <v>7</v>
      </c>
      <c r="K150" s="94" t="s">
        <v>66</v>
      </c>
      <c r="L150" s="94" t="s">
        <v>3</v>
      </c>
      <c r="M150" s="94" t="s">
        <v>42</v>
      </c>
      <c r="N150" s="94" t="s">
        <v>42</v>
      </c>
      <c r="O150" s="94" t="s">
        <v>44</v>
      </c>
    </row>
    <row r="151" spans="1:18" s="7" customFormat="1" ht="113.25" customHeight="1" x14ac:dyDescent="0.3">
      <c r="A151" s="104">
        <f t="shared" si="4"/>
        <v>149</v>
      </c>
      <c r="B151" s="146" t="s">
        <v>938</v>
      </c>
      <c r="C151" s="146" t="s">
        <v>222</v>
      </c>
      <c r="D151" s="146" t="s">
        <v>134</v>
      </c>
      <c r="E151" s="97">
        <f>SUM(Таблица9131415[[#This Row],[Средний балл аттестата]:[Балл первоочередной]])</f>
        <v>3.2</v>
      </c>
      <c r="F151" s="97">
        <v>3.2</v>
      </c>
      <c r="G151" s="97" t="s">
        <v>819</v>
      </c>
      <c r="H151" s="97"/>
      <c r="I151" s="94" t="s">
        <v>476</v>
      </c>
      <c r="J151" s="94" t="s">
        <v>7</v>
      </c>
      <c r="K151" s="94"/>
      <c r="L151" s="94"/>
      <c r="M151" s="94" t="s">
        <v>42</v>
      </c>
      <c r="N151" s="94" t="s">
        <v>42</v>
      </c>
      <c r="O151" s="94" t="s">
        <v>42</v>
      </c>
    </row>
    <row r="152" spans="1:18" s="7" customFormat="1" ht="37.5" x14ac:dyDescent="0.25">
      <c r="A152" s="104">
        <f t="shared" si="4"/>
        <v>150</v>
      </c>
      <c r="B152" s="98" t="s">
        <v>858</v>
      </c>
      <c r="C152" s="98" t="s">
        <v>222</v>
      </c>
      <c r="D152" s="92" t="s">
        <v>134</v>
      </c>
      <c r="E152" s="89">
        <f>SUM(Таблица9131415[[#This Row],[Средний балл аттестата]:[Балл первоочередной]])</f>
        <v>3.19</v>
      </c>
      <c r="F152" s="89">
        <v>3.19</v>
      </c>
      <c r="G152" s="130" t="s">
        <v>819</v>
      </c>
      <c r="H152" s="156"/>
      <c r="I152" s="92" t="s">
        <v>476</v>
      </c>
      <c r="J152" s="92" t="s">
        <v>7</v>
      </c>
      <c r="K152" s="92" t="s">
        <v>52</v>
      </c>
      <c r="L152" s="92"/>
      <c r="M152" s="92" t="s">
        <v>42</v>
      </c>
      <c r="N152" s="92" t="s">
        <v>42</v>
      </c>
      <c r="O152" s="134" t="s">
        <v>42</v>
      </c>
    </row>
    <row r="153" spans="1:18" s="7" customFormat="1" ht="75" x14ac:dyDescent="0.3">
      <c r="A153" s="445">
        <f t="shared" si="4"/>
        <v>151</v>
      </c>
      <c r="B153" s="506" t="s">
        <v>749</v>
      </c>
      <c r="C153" s="506" t="s">
        <v>222</v>
      </c>
      <c r="D153" s="507" t="s">
        <v>134</v>
      </c>
      <c r="E153" s="444">
        <f>SUM(Таблица9131415[[#This Row],[Средний балл аттестата]:[Балл первоочередной]])</f>
        <v>4.33</v>
      </c>
      <c r="F153" s="444">
        <v>4.33</v>
      </c>
      <c r="G153" s="444" t="s">
        <v>819</v>
      </c>
      <c r="H153" s="444"/>
      <c r="I153" s="410" t="s">
        <v>477</v>
      </c>
      <c r="J153" s="410" t="s">
        <v>52</v>
      </c>
      <c r="K153" s="410" t="s">
        <v>7</v>
      </c>
      <c r="L153" s="410"/>
      <c r="M153" s="410" t="s">
        <v>42</v>
      </c>
      <c r="N153" s="410" t="s">
        <v>202</v>
      </c>
      <c r="O153" s="410" t="s">
        <v>42</v>
      </c>
    </row>
    <row r="154" spans="1:18" s="7" customFormat="1" ht="76.5" customHeight="1" x14ac:dyDescent="0.25">
      <c r="A154" s="445">
        <f t="shared" si="4"/>
        <v>152</v>
      </c>
      <c r="B154" s="448" t="s">
        <v>490</v>
      </c>
      <c r="C154" s="448" t="s">
        <v>222</v>
      </c>
      <c r="D154" s="443" t="s">
        <v>134</v>
      </c>
      <c r="E154" s="449">
        <f>SUM(Таблица9131415[[#This Row],[Средний балл аттестата]:[Балл первоочередной]])</f>
        <v>4.29</v>
      </c>
      <c r="F154" s="449">
        <v>4.29</v>
      </c>
      <c r="G154" s="443" t="s">
        <v>819</v>
      </c>
      <c r="H154" s="443"/>
      <c r="I154" s="451" t="s">
        <v>477</v>
      </c>
      <c r="J154" s="451" t="s">
        <v>52</v>
      </c>
      <c r="K154" s="451" t="s">
        <v>7</v>
      </c>
      <c r="L154" s="451"/>
      <c r="M154" s="443" t="s">
        <v>42</v>
      </c>
      <c r="N154" s="443" t="s">
        <v>42</v>
      </c>
      <c r="O154" s="452" t="s">
        <v>42</v>
      </c>
    </row>
    <row r="155" spans="1:18" s="7" customFormat="1" ht="75" x14ac:dyDescent="0.25">
      <c r="A155" s="445">
        <f t="shared" si="4"/>
        <v>153</v>
      </c>
      <c r="B155" s="453" t="s">
        <v>393</v>
      </c>
      <c r="C155" s="453" t="s">
        <v>222</v>
      </c>
      <c r="D155" s="453" t="s">
        <v>134</v>
      </c>
      <c r="E155" s="449">
        <f>SUM(Таблица9131415[[#This Row],[Средний балл аттестата]:[Балл первоочередной]])</f>
        <v>4.29</v>
      </c>
      <c r="F155" s="455">
        <v>4.29</v>
      </c>
      <c r="G155" s="455" t="s">
        <v>819</v>
      </c>
      <c r="H155" s="455"/>
      <c r="I155" s="453" t="s">
        <v>477</v>
      </c>
      <c r="J155" s="453" t="s">
        <v>52</v>
      </c>
      <c r="K155" s="453" t="s">
        <v>7</v>
      </c>
      <c r="L155" s="453" t="s">
        <v>110</v>
      </c>
      <c r="M155" s="453" t="s">
        <v>42</v>
      </c>
      <c r="N155" s="410" t="s">
        <v>42</v>
      </c>
      <c r="O155" s="453" t="s">
        <v>44</v>
      </c>
      <c r="R155" s="78"/>
    </row>
    <row r="156" spans="1:18" s="167" customFormat="1" ht="75" x14ac:dyDescent="0.3">
      <c r="A156" s="445">
        <f t="shared" si="4"/>
        <v>154</v>
      </c>
      <c r="B156" s="454" t="s">
        <v>592</v>
      </c>
      <c r="C156" s="454" t="s">
        <v>222</v>
      </c>
      <c r="D156" s="453" t="s">
        <v>134</v>
      </c>
      <c r="E156" s="455">
        <f>SUM(Таблица9131415[[#This Row],[Средний балл аттестата]:[Балл первоочередной]])</f>
        <v>4.22</v>
      </c>
      <c r="F156" s="455">
        <v>4.22</v>
      </c>
      <c r="G156" s="453" t="s">
        <v>819</v>
      </c>
      <c r="H156" s="453"/>
      <c r="I156" s="453" t="s">
        <v>477</v>
      </c>
      <c r="J156" s="453" t="s">
        <v>52</v>
      </c>
      <c r="K156" s="453" t="s">
        <v>7</v>
      </c>
      <c r="L156" s="453"/>
      <c r="M156" s="453" t="s">
        <v>42</v>
      </c>
      <c r="N156" s="453" t="s">
        <v>168</v>
      </c>
      <c r="O156" s="453" t="s">
        <v>42</v>
      </c>
    </row>
    <row r="157" spans="1:18" s="167" customFormat="1" ht="75" x14ac:dyDescent="0.3">
      <c r="A157" s="445">
        <f t="shared" si="4"/>
        <v>155</v>
      </c>
      <c r="B157" s="454" t="s">
        <v>596</v>
      </c>
      <c r="C157" s="454" t="s">
        <v>222</v>
      </c>
      <c r="D157" s="453" t="s">
        <v>134</v>
      </c>
      <c r="E157" s="455">
        <f>SUM(Таблица9131415[[#This Row],[Средний балл аттестата]:[Балл первоочередной]])</f>
        <v>4.1900000000000004</v>
      </c>
      <c r="F157" s="455">
        <v>4.1900000000000004</v>
      </c>
      <c r="G157" s="453" t="s">
        <v>819</v>
      </c>
      <c r="H157" s="453"/>
      <c r="I157" s="453" t="s">
        <v>477</v>
      </c>
      <c r="J157" s="453" t="s">
        <v>52</v>
      </c>
      <c r="K157" s="453" t="s">
        <v>7</v>
      </c>
      <c r="L157" s="453"/>
      <c r="M157" s="453" t="s">
        <v>42</v>
      </c>
      <c r="N157" s="453" t="s">
        <v>42</v>
      </c>
      <c r="O157" s="453" t="s">
        <v>42</v>
      </c>
    </row>
    <row r="158" spans="1:18" s="77" customFormat="1" ht="75" x14ac:dyDescent="0.25">
      <c r="A158" s="422">
        <f t="shared" si="4"/>
        <v>156</v>
      </c>
      <c r="B158" s="422" t="s">
        <v>617</v>
      </c>
      <c r="C158" s="422" t="s">
        <v>222</v>
      </c>
      <c r="D158" s="428" t="s">
        <v>134</v>
      </c>
      <c r="E158" s="433">
        <f>SUM(Таблица9131415[[#This Row],[Средний балл аттестата]:[Балл первоочередной]])</f>
        <v>104.5</v>
      </c>
      <c r="F158" s="481">
        <v>4.5</v>
      </c>
      <c r="G158" s="428" t="s">
        <v>819</v>
      </c>
      <c r="H158" s="428">
        <v>100</v>
      </c>
      <c r="I158" s="428" t="s">
        <v>476</v>
      </c>
      <c r="J158" s="428" t="s">
        <v>52</v>
      </c>
      <c r="K158" s="428" t="s">
        <v>7</v>
      </c>
      <c r="L158" s="428"/>
      <c r="M158" s="428" t="s">
        <v>42</v>
      </c>
      <c r="N158" s="428" t="s">
        <v>168</v>
      </c>
      <c r="O158" s="428" t="s">
        <v>42</v>
      </c>
    </row>
    <row r="159" spans="1:18" s="77" customFormat="1" ht="75" x14ac:dyDescent="0.25">
      <c r="A159" s="422">
        <f t="shared" si="4"/>
        <v>157</v>
      </c>
      <c r="B159" s="422" t="s">
        <v>167</v>
      </c>
      <c r="C159" s="428" t="s">
        <v>224</v>
      </c>
      <c r="D159" s="428" t="s">
        <v>134</v>
      </c>
      <c r="E159" s="433">
        <f>SUM(Таблица9131415[[#This Row],[Средний балл аттестата]:[Балл первоочередной]])</f>
        <v>103.68</v>
      </c>
      <c r="F159" s="481">
        <v>3.68</v>
      </c>
      <c r="G159" s="428" t="s">
        <v>819</v>
      </c>
      <c r="H159" s="428">
        <v>100</v>
      </c>
      <c r="I159" s="428" t="s">
        <v>477</v>
      </c>
      <c r="J159" s="428" t="s">
        <v>52</v>
      </c>
      <c r="K159" s="428" t="s">
        <v>7</v>
      </c>
      <c r="L159" s="428"/>
      <c r="M159" s="428" t="s">
        <v>42</v>
      </c>
      <c r="N159" s="428" t="s">
        <v>168</v>
      </c>
      <c r="O159" s="428" t="s">
        <v>44</v>
      </c>
    </row>
    <row r="160" spans="1:18" s="85" customFormat="1" ht="105" customHeight="1" x14ac:dyDescent="0.25">
      <c r="A160" s="422">
        <f t="shared" si="4"/>
        <v>158</v>
      </c>
      <c r="B160" s="430" t="s">
        <v>203</v>
      </c>
      <c r="C160" s="431" t="s">
        <v>223</v>
      </c>
      <c r="D160" s="431" t="s">
        <v>134</v>
      </c>
      <c r="E160" s="433">
        <f>SUM(Таблица9131415[[#This Row],[Средний балл аттестата]:[Балл первоочередной]])</f>
        <v>4.78</v>
      </c>
      <c r="F160" s="433">
        <v>4.78</v>
      </c>
      <c r="G160" s="433" t="s">
        <v>819</v>
      </c>
      <c r="H160" s="433"/>
      <c r="I160" s="431" t="s">
        <v>477</v>
      </c>
      <c r="J160" s="431" t="s">
        <v>16</v>
      </c>
      <c r="K160" s="431" t="s">
        <v>7</v>
      </c>
      <c r="L160" s="431"/>
      <c r="M160" s="431" t="s">
        <v>42</v>
      </c>
      <c r="N160" s="431" t="s">
        <v>42</v>
      </c>
      <c r="O160" s="431" t="s">
        <v>42</v>
      </c>
    </row>
    <row r="161" spans="1:17" s="7" customFormat="1" ht="75" x14ac:dyDescent="0.25">
      <c r="A161" s="422">
        <f t="shared" si="4"/>
        <v>159</v>
      </c>
      <c r="B161" s="430" t="s">
        <v>445</v>
      </c>
      <c r="C161" s="430" t="s">
        <v>223</v>
      </c>
      <c r="D161" s="431" t="s">
        <v>134</v>
      </c>
      <c r="E161" s="433">
        <f>SUM(Таблица9131415[[#This Row],[Средний балл аттестата]:[Балл первоочередной]])</f>
        <v>4.75</v>
      </c>
      <c r="F161" s="433">
        <v>4.75</v>
      </c>
      <c r="G161" s="431" t="s">
        <v>819</v>
      </c>
      <c r="H161" s="431"/>
      <c r="I161" s="431" t="s">
        <v>476</v>
      </c>
      <c r="J161" s="431" t="s">
        <v>52</v>
      </c>
      <c r="K161" s="431" t="s">
        <v>7</v>
      </c>
      <c r="L161" s="431"/>
      <c r="M161" s="431" t="s">
        <v>42</v>
      </c>
      <c r="N161" s="431" t="s">
        <v>42</v>
      </c>
      <c r="O161" s="431" t="s">
        <v>44</v>
      </c>
    </row>
    <row r="162" spans="1:17" s="7" customFormat="1" ht="57.75" customHeight="1" x14ac:dyDescent="0.25">
      <c r="A162" s="422">
        <f t="shared" si="4"/>
        <v>160</v>
      </c>
      <c r="B162" s="439" t="s">
        <v>401</v>
      </c>
      <c r="C162" s="439" t="s">
        <v>222</v>
      </c>
      <c r="D162" s="439" t="s">
        <v>134</v>
      </c>
      <c r="E162" s="433">
        <f>SUM(Таблица9131415[[#This Row],[Средний балл аттестата]:[Балл первоочередной]])</f>
        <v>4.67</v>
      </c>
      <c r="F162" s="432">
        <v>4.67</v>
      </c>
      <c r="G162" s="437" t="s">
        <v>819</v>
      </c>
      <c r="H162" s="437"/>
      <c r="I162" s="437" t="s">
        <v>476</v>
      </c>
      <c r="J162" s="437" t="s">
        <v>52</v>
      </c>
      <c r="K162" s="437" t="s">
        <v>110</v>
      </c>
      <c r="L162" s="437" t="s">
        <v>7</v>
      </c>
      <c r="M162" s="437" t="s">
        <v>42</v>
      </c>
      <c r="N162" s="437" t="s">
        <v>42</v>
      </c>
      <c r="O162" s="437" t="s">
        <v>42</v>
      </c>
    </row>
    <row r="163" spans="1:17" s="7" customFormat="1" ht="75" x14ac:dyDescent="0.25">
      <c r="A163" s="422">
        <f t="shared" si="4"/>
        <v>161</v>
      </c>
      <c r="B163" s="437" t="s">
        <v>132</v>
      </c>
      <c r="C163" s="437" t="s">
        <v>224</v>
      </c>
      <c r="D163" s="437" t="s">
        <v>134</v>
      </c>
      <c r="E163" s="433">
        <f>SUM(Таблица9131415[[#This Row],[Средний балл аттестата]:[Балл первоочередной]])</f>
        <v>4.63</v>
      </c>
      <c r="F163" s="432">
        <v>4.63</v>
      </c>
      <c r="G163" s="437" t="s">
        <v>819</v>
      </c>
      <c r="H163" s="437"/>
      <c r="I163" s="437" t="s">
        <v>477</v>
      </c>
      <c r="J163" s="437" t="s">
        <v>17</v>
      </c>
      <c r="K163" s="437" t="s">
        <v>5</v>
      </c>
      <c r="L163" s="437" t="s">
        <v>7</v>
      </c>
      <c r="M163" s="437" t="s">
        <v>42</v>
      </c>
      <c r="N163" s="437" t="s">
        <v>42</v>
      </c>
      <c r="O163" s="437" t="s">
        <v>42</v>
      </c>
    </row>
    <row r="164" spans="1:17" s="85" customFormat="1" ht="75" x14ac:dyDescent="0.25">
      <c r="A164" s="422">
        <f t="shared" si="4"/>
        <v>162</v>
      </c>
      <c r="B164" s="475" t="s">
        <v>524</v>
      </c>
      <c r="C164" s="475" t="s">
        <v>222</v>
      </c>
      <c r="D164" s="434" t="s">
        <v>134</v>
      </c>
      <c r="E164" s="433">
        <f>SUM(Таблица9131415[[#This Row],[Средний балл аттестата]:[Балл первоочередной]])</f>
        <v>4.5599999999999996</v>
      </c>
      <c r="F164" s="436">
        <v>4.5599999999999996</v>
      </c>
      <c r="G164" s="434" t="s">
        <v>819</v>
      </c>
      <c r="H164" s="434"/>
      <c r="I164" s="434" t="s">
        <v>476</v>
      </c>
      <c r="J164" s="434" t="s">
        <v>52</v>
      </c>
      <c r="K164" s="434" t="s">
        <v>7</v>
      </c>
      <c r="L164" s="434" t="s">
        <v>110</v>
      </c>
      <c r="M164" s="434" t="s">
        <v>42</v>
      </c>
      <c r="N164" s="434" t="s">
        <v>42</v>
      </c>
      <c r="O164" s="438" t="s">
        <v>44</v>
      </c>
    </row>
    <row r="165" spans="1:17" s="7" customFormat="1" ht="75" x14ac:dyDescent="0.25">
      <c r="A165" s="422">
        <f t="shared" si="4"/>
        <v>163</v>
      </c>
      <c r="B165" s="439" t="s">
        <v>340</v>
      </c>
      <c r="C165" s="439" t="s">
        <v>222</v>
      </c>
      <c r="D165" s="437" t="s">
        <v>134</v>
      </c>
      <c r="E165" s="433">
        <f>SUM(Таблица9131415[[#This Row],[Средний балл аттестата]:[Балл первоочередной]])</f>
        <v>4.53</v>
      </c>
      <c r="F165" s="432">
        <v>4.53</v>
      </c>
      <c r="G165" s="437" t="s">
        <v>819</v>
      </c>
      <c r="H165" s="437"/>
      <c r="I165" s="437" t="s">
        <v>476</v>
      </c>
      <c r="J165" s="437" t="s">
        <v>33</v>
      </c>
      <c r="K165" s="437" t="s">
        <v>7</v>
      </c>
      <c r="L165" s="437" t="s">
        <v>40</v>
      </c>
      <c r="M165" s="437" t="s">
        <v>42</v>
      </c>
      <c r="N165" s="437" t="s">
        <v>42</v>
      </c>
      <c r="O165" s="437" t="s">
        <v>42</v>
      </c>
    </row>
    <row r="166" spans="1:17" s="85" customFormat="1" ht="75" x14ac:dyDescent="0.25">
      <c r="A166" s="422">
        <f t="shared" si="4"/>
        <v>164</v>
      </c>
      <c r="B166" s="439" t="s">
        <v>842</v>
      </c>
      <c r="C166" s="439" t="s">
        <v>222</v>
      </c>
      <c r="D166" s="437" t="s">
        <v>134</v>
      </c>
      <c r="E166" s="425">
        <f>SUM(Таблица9131415[[#This Row],[Средний балл аттестата]:[Балл первоочередной]])</f>
        <v>4.53</v>
      </c>
      <c r="F166" s="425">
        <v>4.53</v>
      </c>
      <c r="G166" s="442" t="s">
        <v>819</v>
      </c>
      <c r="H166" s="442"/>
      <c r="I166" s="423" t="s">
        <v>477</v>
      </c>
      <c r="J166" s="423" t="s">
        <v>52</v>
      </c>
      <c r="K166" s="423" t="s">
        <v>7</v>
      </c>
      <c r="L166" s="423" t="s">
        <v>110</v>
      </c>
      <c r="M166" s="423" t="s">
        <v>42</v>
      </c>
      <c r="N166" s="423" t="s">
        <v>42</v>
      </c>
      <c r="O166" s="423" t="s">
        <v>42</v>
      </c>
    </row>
    <row r="167" spans="1:17" s="7" customFormat="1" ht="75" x14ac:dyDescent="0.25">
      <c r="A167" s="422">
        <f t="shared" si="4"/>
        <v>165</v>
      </c>
      <c r="B167" s="458" t="s">
        <v>1049</v>
      </c>
      <c r="C167" s="458" t="s">
        <v>222</v>
      </c>
      <c r="D167" s="459" t="s">
        <v>134</v>
      </c>
      <c r="E167" s="460">
        <f>SUM(Таблица9131415[[#This Row],[Средний балл аттестата]:[Балл первоочередной]])</f>
        <v>4.5</v>
      </c>
      <c r="F167" s="460">
        <v>4.5</v>
      </c>
      <c r="G167" s="459" t="s">
        <v>819</v>
      </c>
      <c r="H167" s="459"/>
      <c r="I167" s="431" t="s">
        <v>476</v>
      </c>
      <c r="J167" s="459" t="s">
        <v>52</v>
      </c>
      <c r="K167" s="459" t="s">
        <v>7</v>
      </c>
      <c r="L167" s="459"/>
      <c r="M167" s="459" t="s">
        <v>42</v>
      </c>
      <c r="N167" s="459" t="s">
        <v>42</v>
      </c>
      <c r="O167" s="459" t="s">
        <v>42</v>
      </c>
    </row>
    <row r="168" spans="1:17" s="284" customFormat="1" ht="84.75" customHeight="1" x14ac:dyDescent="0.25">
      <c r="A168" s="422">
        <f t="shared" si="4"/>
        <v>166</v>
      </c>
      <c r="B168" s="439" t="s">
        <v>521</v>
      </c>
      <c r="C168" s="439" t="s">
        <v>224</v>
      </c>
      <c r="D168" s="439" t="s">
        <v>136</v>
      </c>
      <c r="E168" s="433">
        <f>SUM(Таблица9131415[[#This Row],[Средний балл аттестата]:[Балл первоочередной]])</f>
        <v>4.47</v>
      </c>
      <c r="F168" s="432">
        <v>4.47</v>
      </c>
      <c r="G168" s="437" t="s">
        <v>819</v>
      </c>
      <c r="H168" s="437"/>
      <c r="I168" s="437" t="s">
        <v>476</v>
      </c>
      <c r="J168" s="437" t="s">
        <v>52</v>
      </c>
      <c r="K168" s="437" t="s">
        <v>7</v>
      </c>
      <c r="L168" s="437"/>
      <c r="M168" s="437" t="s">
        <v>42</v>
      </c>
      <c r="N168" s="428" t="s">
        <v>42</v>
      </c>
      <c r="O168" s="437" t="s">
        <v>44</v>
      </c>
    </row>
    <row r="169" spans="1:17" s="7" customFormat="1" ht="75" x14ac:dyDescent="0.25">
      <c r="A169" s="422">
        <f t="shared" si="4"/>
        <v>167</v>
      </c>
      <c r="B169" s="424" t="s">
        <v>610</v>
      </c>
      <c r="C169" s="424" t="s">
        <v>223</v>
      </c>
      <c r="D169" s="423" t="s">
        <v>134</v>
      </c>
      <c r="E169" s="425">
        <f>SUM(Таблица9131415[[#This Row],[Средний балл аттестата]:[Балл первоочередной]])</f>
        <v>4.45</v>
      </c>
      <c r="F169" s="425">
        <v>4.45</v>
      </c>
      <c r="G169" s="423" t="s">
        <v>819</v>
      </c>
      <c r="H169" s="423"/>
      <c r="I169" s="423" t="s">
        <v>476</v>
      </c>
      <c r="J169" s="423" t="s">
        <v>52</v>
      </c>
      <c r="K169" s="423" t="s">
        <v>7</v>
      </c>
      <c r="L169" s="423"/>
      <c r="M169" s="423" t="s">
        <v>42</v>
      </c>
      <c r="N169" s="423" t="s">
        <v>42</v>
      </c>
      <c r="O169" s="423" t="s">
        <v>42</v>
      </c>
      <c r="P169" s="87"/>
      <c r="Q169" s="73"/>
    </row>
    <row r="170" spans="1:17" s="7" customFormat="1" ht="75" x14ac:dyDescent="0.25">
      <c r="A170" s="422">
        <f t="shared" si="4"/>
        <v>168</v>
      </c>
      <c r="B170" s="424" t="s">
        <v>653</v>
      </c>
      <c r="C170" s="424" t="s">
        <v>224</v>
      </c>
      <c r="D170" s="423" t="s">
        <v>134</v>
      </c>
      <c r="E170" s="425">
        <f>SUM(Таблица9131415[[#This Row],[Средний балл аттестата]:[Балл первоочередной]])</f>
        <v>4.45</v>
      </c>
      <c r="F170" s="425">
        <v>4.45</v>
      </c>
      <c r="G170" s="423" t="s">
        <v>819</v>
      </c>
      <c r="H170" s="423"/>
      <c r="I170" s="423" t="s">
        <v>476</v>
      </c>
      <c r="J170" s="423" t="s">
        <v>52</v>
      </c>
      <c r="K170" s="423" t="s">
        <v>7</v>
      </c>
      <c r="L170" s="423"/>
      <c r="M170" s="423" t="s">
        <v>42</v>
      </c>
      <c r="N170" s="423" t="s">
        <v>42</v>
      </c>
      <c r="O170" s="428" t="s">
        <v>42</v>
      </c>
    </row>
    <row r="171" spans="1:17" s="85" customFormat="1" ht="93.75" x14ac:dyDescent="0.25">
      <c r="A171" s="422">
        <f t="shared" si="4"/>
        <v>169</v>
      </c>
      <c r="B171" s="422" t="s">
        <v>442</v>
      </c>
      <c r="C171" s="422" t="s">
        <v>222</v>
      </c>
      <c r="D171" s="481" t="s">
        <v>134</v>
      </c>
      <c r="E171" s="433">
        <f>SUM(Таблица9131415[[#This Row],[Средний балл аттестата]:[Балл первоочередной]])</f>
        <v>4.4400000000000004</v>
      </c>
      <c r="F171" s="481">
        <v>4.4400000000000004</v>
      </c>
      <c r="G171" s="428" t="s">
        <v>819</v>
      </c>
      <c r="H171" s="428"/>
      <c r="I171" s="428" t="s">
        <v>476</v>
      </c>
      <c r="J171" s="428" t="s">
        <v>6</v>
      </c>
      <c r="K171" s="428" t="s">
        <v>155</v>
      </c>
      <c r="L171" s="428" t="s">
        <v>7</v>
      </c>
      <c r="M171" s="428" t="s">
        <v>42</v>
      </c>
      <c r="N171" s="428" t="s">
        <v>42</v>
      </c>
      <c r="O171" s="428" t="s">
        <v>44</v>
      </c>
    </row>
    <row r="172" spans="1:17" s="7" customFormat="1" ht="75" x14ac:dyDescent="0.25">
      <c r="A172" s="422">
        <f t="shared" si="4"/>
        <v>170</v>
      </c>
      <c r="B172" s="439" t="s">
        <v>684</v>
      </c>
      <c r="C172" s="439" t="s">
        <v>222</v>
      </c>
      <c r="D172" s="437" t="s">
        <v>134</v>
      </c>
      <c r="E172" s="433">
        <f>SUM(Таблица9131415[[#This Row],[Средний балл аттестата]:[Балл первоочередной]])</f>
        <v>4.3899999999999997</v>
      </c>
      <c r="F172" s="432">
        <v>4.3899999999999997</v>
      </c>
      <c r="G172" s="437" t="s">
        <v>819</v>
      </c>
      <c r="H172" s="437"/>
      <c r="I172" s="437" t="s">
        <v>479</v>
      </c>
      <c r="J172" s="437" t="s">
        <v>52</v>
      </c>
      <c r="K172" s="437" t="s">
        <v>7</v>
      </c>
      <c r="L172" s="437" t="s">
        <v>110</v>
      </c>
      <c r="M172" s="437" t="s">
        <v>42</v>
      </c>
      <c r="N172" s="428" t="s">
        <v>42</v>
      </c>
      <c r="O172" s="437" t="s">
        <v>42</v>
      </c>
    </row>
    <row r="173" spans="1:17" s="7" customFormat="1" ht="75" x14ac:dyDescent="0.25">
      <c r="A173" s="422">
        <f t="shared" si="4"/>
        <v>171</v>
      </c>
      <c r="B173" s="475" t="s">
        <v>644</v>
      </c>
      <c r="C173" s="439" t="s">
        <v>224</v>
      </c>
      <c r="D173" s="423" t="s">
        <v>134</v>
      </c>
      <c r="E173" s="433">
        <f>SUM(Таблица9131415[[#This Row],[Средний балл аттестата]:[Балл первоочередной]])</f>
        <v>4.37</v>
      </c>
      <c r="F173" s="478">
        <v>4.37</v>
      </c>
      <c r="G173" s="423" t="s">
        <v>819</v>
      </c>
      <c r="H173" s="423"/>
      <c r="I173" s="423" t="s">
        <v>476</v>
      </c>
      <c r="J173" s="423" t="s">
        <v>52</v>
      </c>
      <c r="K173" s="423" t="s">
        <v>7</v>
      </c>
      <c r="L173" s="423" t="s">
        <v>110</v>
      </c>
      <c r="M173" s="423" t="s">
        <v>42</v>
      </c>
      <c r="N173" s="423" t="s">
        <v>42</v>
      </c>
      <c r="O173" s="428" t="s">
        <v>42</v>
      </c>
    </row>
    <row r="174" spans="1:17" s="7" customFormat="1" ht="75" x14ac:dyDescent="0.25">
      <c r="A174" s="422">
        <f t="shared" si="4"/>
        <v>172</v>
      </c>
      <c r="B174" s="439" t="s">
        <v>1109</v>
      </c>
      <c r="C174" s="439" t="s">
        <v>223</v>
      </c>
      <c r="D174" s="437" t="s">
        <v>134</v>
      </c>
      <c r="E174" s="433">
        <f>SUM(Таблица9131415[[#This Row],[Средний балл аттестата]:[Балл первоочередной]])</f>
        <v>4.37</v>
      </c>
      <c r="F174" s="432">
        <v>4.37</v>
      </c>
      <c r="G174" s="437" t="s">
        <v>819</v>
      </c>
      <c r="H174" s="437"/>
      <c r="I174" s="437" t="s">
        <v>477</v>
      </c>
      <c r="J174" s="437" t="s">
        <v>52</v>
      </c>
      <c r="K174" s="437" t="s">
        <v>7</v>
      </c>
      <c r="L174" s="437"/>
      <c r="M174" s="437" t="s">
        <v>42</v>
      </c>
      <c r="N174" s="437" t="s">
        <v>42</v>
      </c>
      <c r="O174" s="437" t="s">
        <v>42</v>
      </c>
    </row>
    <row r="175" spans="1:17" s="239" customFormat="1" ht="75" x14ac:dyDescent="0.25">
      <c r="A175" s="422">
        <f xml:space="preserve"> ROW()-2</f>
        <v>173</v>
      </c>
      <c r="B175" s="439" t="s">
        <v>1144</v>
      </c>
      <c r="C175" s="439" t="s">
        <v>222</v>
      </c>
      <c r="D175" s="439" t="s">
        <v>134</v>
      </c>
      <c r="E175" s="433">
        <f>SUM(Таблица9131415[[#This Row],[Средний балл аттестата]:[Балл первоочередной]])</f>
        <v>4.37</v>
      </c>
      <c r="F175" s="439">
        <v>4.37</v>
      </c>
      <c r="G175" s="439" t="s">
        <v>819</v>
      </c>
      <c r="H175" s="439"/>
      <c r="I175" s="439" t="s">
        <v>476</v>
      </c>
      <c r="J175" s="439" t="s">
        <v>1092</v>
      </c>
      <c r="K175" s="439" t="s">
        <v>7</v>
      </c>
      <c r="L175" s="439"/>
      <c r="M175" s="466" t="s">
        <v>42</v>
      </c>
      <c r="N175" s="428" t="s">
        <v>42</v>
      </c>
      <c r="O175" s="439" t="s">
        <v>42</v>
      </c>
    </row>
    <row r="176" spans="1:17" s="7" customFormat="1" ht="75" x14ac:dyDescent="0.25">
      <c r="A176" s="482">
        <f>ROW()-2</f>
        <v>174</v>
      </c>
      <c r="B176" s="476" t="s">
        <v>1124</v>
      </c>
      <c r="C176" s="439" t="s">
        <v>222</v>
      </c>
      <c r="D176" s="476" t="s">
        <v>134</v>
      </c>
      <c r="E176" s="460">
        <f>SUM(Таблица9131415[[#This Row],[Средний балл аттестата]:[Балл первоочередной]])</f>
        <v>4.33</v>
      </c>
      <c r="F176" s="479">
        <v>4.33</v>
      </c>
      <c r="G176" s="439" t="s">
        <v>819</v>
      </c>
      <c r="H176" s="476"/>
      <c r="I176" s="476" t="s">
        <v>476</v>
      </c>
      <c r="J176" s="476" t="s">
        <v>1092</v>
      </c>
      <c r="K176" s="476" t="s">
        <v>7</v>
      </c>
      <c r="L176" s="476" t="s">
        <v>52</v>
      </c>
      <c r="M176" s="476" t="s">
        <v>42</v>
      </c>
      <c r="N176" s="466" t="s">
        <v>42</v>
      </c>
      <c r="O176" s="466" t="s">
        <v>44</v>
      </c>
    </row>
    <row r="177" spans="1:15" s="7" customFormat="1" ht="75" x14ac:dyDescent="0.25">
      <c r="A177" s="422">
        <f xml:space="preserve"> ROW()-2</f>
        <v>175</v>
      </c>
      <c r="B177" s="437" t="s">
        <v>672</v>
      </c>
      <c r="C177" s="437" t="s">
        <v>222</v>
      </c>
      <c r="D177" s="437" t="s">
        <v>134</v>
      </c>
      <c r="E177" s="433">
        <f>SUM(Таблица9131415[[#This Row],[Средний балл аттестата]:[Балл первоочередной]])</f>
        <v>4.25</v>
      </c>
      <c r="F177" s="432">
        <v>4.25</v>
      </c>
      <c r="G177" s="432" t="s">
        <v>819</v>
      </c>
      <c r="H177" s="432"/>
      <c r="I177" s="437" t="s">
        <v>476</v>
      </c>
      <c r="J177" s="437" t="s">
        <v>33</v>
      </c>
      <c r="K177" s="437" t="s">
        <v>47</v>
      </c>
      <c r="L177" s="437" t="s">
        <v>358</v>
      </c>
      <c r="M177" s="437" t="s">
        <v>42</v>
      </c>
      <c r="N177" s="437" t="s">
        <v>42</v>
      </c>
      <c r="O177" s="437" t="s">
        <v>44</v>
      </c>
    </row>
    <row r="178" spans="1:15" s="7" customFormat="1" ht="93.75" x14ac:dyDescent="0.25">
      <c r="A178" s="422">
        <f t="shared" ref="A178:A185" si="5">ROW()-2</f>
        <v>176</v>
      </c>
      <c r="B178" s="474" t="s">
        <v>621</v>
      </c>
      <c r="C178" s="474" t="s">
        <v>222</v>
      </c>
      <c r="D178" s="477" t="s">
        <v>134</v>
      </c>
      <c r="E178" s="425">
        <f>SUM(Таблица9131415[[#This Row],[Средний балл аттестата]:[Балл первоочередной]])</f>
        <v>4.1900000000000004</v>
      </c>
      <c r="F178" s="425">
        <v>4.1900000000000004</v>
      </c>
      <c r="G178" s="429" t="s">
        <v>819</v>
      </c>
      <c r="H178" s="429"/>
      <c r="I178" s="429" t="s">
        <v>476</v>
      </c>
      <c r="J178" s="429" t="s">
        <v>6</v>
      </c>
      <c r="K178" s="429" t="s">
        <v>155</v>
      </c>
      <c r="L178" s="429" t="s">
        <v>7</v>
      </c>
      <c r="M178" s="429" t="s">
        <v>42</v>
      </c>
      <c r="N178" s="429" t="s">
        <v>202</v>
      </c>
      <c r="O178" s="480" t="s">
        <v>42</v>
      </c>
    </row>
    <row r="179" spans="1:15" s="7" customFormat="1" ht="75" x14ac:dyDescent="0.3">
      <c r="A179" s="422">
        <f t="shared" si="5"/>
        <v>177</v>
      </c>
      <c r="B179" s="430" t="s">
        <v>1086</v>
      </c>
      <c r="C179" s="505" t="s">
        <v>222</v>
      </c>
      <c r="D179" s="431" t="s">
        <v>134</v>
      </c>
      <c r="E179" s="433">
        <f>SUM(Таблица9131415[[#This Row],[Средний балл аттестата]:[Балл первоочередной]])</f>
        <v>4.0599999999999996</v>
      </c>
      <c r="F179" s="433">
        <v>4.0599999999999996</v>
      </c>
      <c r="G179" s="431" t="s">
        <v>819</v>
      </c>
      <c r="H179" s="431"/>
      <c r="I179" s="431" t="s">
        <v>476</v>
      </c>
      <c r="J179" s="431" t="s">
        <v>155</v>
      </c>
      <c r="K179" s="431" t="s">
        <v>7</v>
      </c>
      <c r="L179" s="431" t="s">
        <v>52</v>
      </c>
      <c r="M179" s="431" t="s">
        <v>42</v>
      </c>
      <c r="N179" s="431" t="s">
        <v>42</v>
      </c>
      <c r="O179" s="431" t="s">
        <v>44</v>
      </c>
    </row>
    <row r="180" spans="1:15" s="7" customFormat="1" ht="93.75" x14ac:dyDescent="0.25">
      <c r="A180" s="168">
        <f t="shared" si="5"/>
        <v>178</v>
      </c>
      <c r="B180" s="183" t="s">
        <v>735</v>
      </c>
      <c r="C180" s="179" t="s">
        <v>223</v>
      </c>
      <c r="D180" s="179" t="s">
        <v>134</v>
      </c>
      <c r="E180" s="127">
        <f>SUM(Таблица9131415[[#This Row],[Средний балл аттестата]:[Балл первоочередной]])</f>
        <v>4.88</v>
      </c>
      <c r="F180" s="309">
        <v>4.88</v>
      </c>
      <c r="G180" s="183" t="s">
        <v>733</v>
      </c>
      <c r="H180" s="183"/>
      <c r="I180" s="183" t="s">
        <v>476</v>
      </c>
      <c r="J180" s="183" t="s">
        <v>6</v>
      </c>
      <c r="K180" s="183" t="s">
        <v>155</v>
      </c>
      <c r="L180" s="183" t="s">
        <v>17</v>
      </c>
      <c r="M180" s="183" t="s">
        <v>42</v>
      </c>
      <c r="N180" s="183" t="s">
        <v>42</v>
      </c>
      <c r="O180" s="311" t="s">
        <v>42</v>
      </c>
    </row>
    <row r="181" spans="1:15" s="7" customFormat="1" ht="37.5" x14ac:dyDescent="0.3">
      <c r="A181" s="168">
        <f t="shared" si="5"/>
        <v>179</v>
      </c>
      <c r="B181" s="181" t="s">
        <v>1038</v>
      </c>
      <c r="C181" s="266" t="s">
        <v>223</v>
      </c>
      <c r="D181" s="179" t="s">
        <v>134</v>
      </c>
      <c r="E181" s="127">
        <f>SUM(Таблица9131415[[#This Row],[Средний балл аттестата]:[Балл первоочередной]])</f>
        <v>4.84</v>
      </c>
      <c r="F181" s="127">
        <v>4.84</v>
      </c>
      <c r="G181" s="125" t="s">
        <v>733</v>
      </c>
      <c r="H181" s="125"/>
      <c r="I181" s="125" t="s">
        <v>477</v>
      </c>
      <c r="J181" s="125" t="s">
        <v>7</v>
      </c>
      <c r="K181" s="125" t="s">
        <v>52</v>
      </c>
      <c r="L181" s="125"/>
      <c r="M181" s="125" t="s">
        <v>42</v>
      </c>
      <c r="N181" s="125"/>
      <c r="O181" s="128" t="s">
        <v>44</v>
      </c>
    </row>
    <row r="182" spans="1:15" s="85" customFormat="1" ht="75" x14ac:dyDescent="0.25">
      <c r="A182" s="168">
        <f t="shared" si="5"/>
        <v>180</v>
      </c>
      <c r="B182" s="374" t="s">
        <v>1047</v>
      </c>
      <c r="C182" s="374" t="s">
        <v>223</v>
      </c>
      <c r="D182" s="337" t="s">
        <v>134</v>
      </c>
      <c r="E182" s="340">
        <f>SUM(Таблица9131415[[#This Row],[Средний балл аттестата]:[Балл первоочередной]])</f>
        <v>4.82</v>
      </c>
      <c r="F182" s="340">
        <v>4.82</v>
      </c>
      <c r="G182" s="337" t="s">
        <v>733</v>
      </c>
      <c r="H182" s="337"/>
      <c r="I182" s="337" t="s">
        <v>477</v>
      </c>
      <c r="J182" s="337" t="s">
        <v>52</v>
      </c>
      <c r="K182" s="337" t="s">
        <v>7</v>
      </c>
      <c r="L182" s="337" t="s">
        <v>110</v>
      </c>
      <c r="M182" s="337" t="s">
        <v>42</v>
      </c>
      <c r="N182" s="337"/>
      <c r="O182" s="337" t="s">
        <v>42</v>
      </c>
    </row>
    <row r="183" spans="1:15" s="7" customFormat="1" ht="114.75" customHeight="1" x14ac:dyDescent="0.25">
      <c r="A183" s="168">
        <f t="shared" si="5"/>
        <v>181</v>
      </c>
      <c r="B183" s="181" t="s">
        <v>455</v>
      </c>
      <c r="C183" s="181" t="s">
        <v>223</v>
      </c>
      <c r="D183" s="179" t="s">
        <v>134</v>
      </c>
      <c r="E183" s="176">
        <f>SUM(Таблица9131415[[#This Row],[Средний балл аттестата]:[Балл первоочередной]])</f>
        <v>4.82</v>
      </c>
      <c r="F183" s="182">
        <v>4.82</v>
      </c>
      <c r="G183" s="179" t="s">
        <v>733</v>
      </c>
      <c r="H183" s="179"/>
      <c r="I183" s="179" t="s">
        <v>477</v>
      </c>
      <c r="J183" s="179" t="s">
        <v>52</v>
      </c>
      <c r="K183" s="179" t="s">
        <v>7</v>
      </c>
      <c r="L183" s="179" t="s">
        <v>1063</v>
      </c>
      <c r="M183" s="179" t="s">
        <v>42</v>
      </c>
      <c r="N183" s="128"/>
      <c r="O183" s="179" t="s">
        <v>42</v>
      </c>
    </row>
    <row r="184" spans="1:15" s="7" customFormat="1" ht="75" x14ac:dyDescent="0.25">
      <c r="A184" s="168">
        <f t="shared" si="5"/>
        <v>182</v>
      </c>
      <c r="B184" s="181" t="s">
        <v>127</v>
      </c>
      <c r="C184" s="181" t="s">
        <v>223</v>
      </c>
      <c r="D184" s="179" t="s">
        <v>134</v>
      </c>
      <c r="E184" s="176">
        <f>SUM(Таблица9131415[[#This Row],[Средний балл аттестата]:[Балл первоочередной]])</f>
        <v>4.68</v>
      </c>
      <c r="F184" s="182">
        <v>4.68</v>
      </c>
      <c r="G184" s="179" t="s">
        <v>733</v>
      </c>
      <c r="H184" s="179"/>
      <c r="I184" s="179" t="s">
        <v>477</v>
      </c>
      <c r="J184" s="179" t="s">
        <v>7</v>
      </c>
      <c r="K184" s="179" t="s">
        <v>3</v>
      </c>
      <c r="L184" s="179"/>
      <c r="M184" s="179" t="s">
        <v>42</v>
      </c>
      <c r="N184" s="179"/>
      <c r="O184" s="179" t="s">
        <v>44</v>
      </c>
    </row>
    <row r="185" spans="1:15" s="7" customFormat="1" ht="59.25" customHeight="1" x14ac:dyDescent="0.3">
      <c r="A185" s="168">
        <f t="shared" si="5"/>
        <v>183</v>
      </c>
      <c r="B185" s="124" t="s">
        <v>1099</v>
      </c>
      <c r="C185" s="408" t="s">
        <v>223</v>
      </c>
      <c r="D185" s="125" t="s">
        <v>134</v>
      </c>
      <c r="E185" s="127">
        <f>SUM(Таблица9131415[[#This Row],[Средний балл аттестата]:[Балл первоочередной]])</f>
        <v>4.5599999999999996</v>
      </c>
      <c r="F185" s="127">
        <v>4.5599999999999996</v>
      </c>
      <c r="G185" s="125" t="s">
        <v>733</v>
      </c>
      <c r="H185" s="125"/>
      <c r="I185" s="125" t="s">
        <v>477</v>
      </c>
      <c r="J185" s="125" t="s">
        <v>7</v>
      </c>
      <c r="K185" s="125" t="s">
        <v>47</v>
      </c>
      <c r="L185" s="125" t="s">
        <v>1092</v>
      </c>
      <c r="M185" s="125" t="s">
        <v>42</v>
      </c>
      <c r="N185" s="125" t="s">
        <v>42</v>
      </c>
      <c r="O185" s="128" t="s">
        <v>42</v>
      </c>
    </row>
    <row r="186" spans="1:15" s="317" customFormat="1" ht="75" x14ac:dyDescent="0.25">
      <c r="A186" s="168">
        <f xml:space="preserve"> ROW()-2</f>
        <v>184</v>
      </c>
      <c r="B186" s="179" t="s">
        <v>847</v>
      </c>
      <c r="C186" s="179" t="s">
        <v>223</v>
      </c>
      <c r="D186" s="180" t="s">
        <v>134</v>
      </c>
      <c r="E186" s="127">
        <f>SUM(Таблица9131415[[#This Row],[Средний балл аттестата]:[Балл первоочередной]])</f>
        <v>4.5</v>
      </c>
      <c r="F186" s="182">
        <v>4.5</v>
      </c>
      <c r="G186" s="182" t="s">
        <v>733</v>
      </c>
      <c r="H186" s="182"/>
      <c r="I186" s="179" t="s">
        <v>477</v>
      </c>
      <c r="J186" s="179" t="s">
        <v>33</v>
      </c>
      <c r="K186" s="179" t="s">
        <v>7</v>
      </c>
      <c r="L186" s="179" t="s">
        <v>848</v>
      </c>
      <c r="M186" s="179" t="s">
        <v>42</v>
      </c>
      <c r="N186" s="128"/>
      <c r="O186" s="179" t="s">
        <v>42</v>
      </c>
    </row>
    <row r="187" spans="1:15" s="85" customFormat="1" ht="37.5" x14ac:dyDescent="0.25">
      <c r="A187" s="315">
        <f t="shared" ref="A187:A201" si="6">ROW()-2</f>
        <v>185</v>
      </c>
      <c r="B187" s="124" t="s">
        <v>905</v>
      </c>
      <c r="C187" s="124" t="s">
        <v>223</v>
      </c>
      <c r="D187" s="125" t="s">
        <v>134</v>
      </c>
      <c r="E187" s="127">
        <f>SUM(Таблица9131415[[#This Row],[Средний балл аттестата]:[Балл первоочередной]])</f>
        <v>4.37</v>
      </c>
      <c r="F187" s="127">
        <v>4.37</v>
      </c>
      <c r="G187" s="125" t="s">
        <v>733</v>
      </c>
      <c r="H187" s="125"/>
      <c r="I187" s="125" t="s">
        <v>477</v>
      </c>
      <c r="J187" s="125" t="s">
        <v>7</v>
      </c>
      <c r="K187" s="125" t="s">
        <v>52</v>
      </c>
      <c r="L187" s="125"/>
      <c r="M187" s="125" t="s">
        <v>42</v>
      </c>
      <c r="N187" s="125"/>
      <c r="O187" s="125" t="s">
        <v>42</v>
      </c>
    </row>
    <row r="188" spans="1:15" s="305" customFormat="1" ht="75" x14ac:dyDescent="0.25">
      <c r="A188" s="168">
        <f t="shared" si="6"/>
        <v>186</v>
      </c>
      <c r="B188" s="181" t="s">
        <v>256</v>
      </c>
      <c r="C188" s="181" t="s">
        <v>223</v>
      </c>
      <c r="D188" s="179" t="s">
        <v>134</v>
      </c>
      <c r="E188" s="182">
        <f>SUM(Таблица9131415[[#This Row],[Средний балл аттестата]:[Балл первоочередной]])</f>
        <v>4.3499999999999996</v>
      </c>
      <c r="F188" s="182">
        <v>4.3499999999999996</v>
      </c>
      <c r="G188" s="179" t="s">
        <v>733</v>
      </c>
      <c r="H188" s="179"/>
      <c r="I188" s="179" t="s">
        <v>477</v>
      </c>
      <c r="J188" s="179" t="s">
        <v>52</v>
      </c>
      <c r="K188" s="179" t="s">
        <v>7</v>
      </c>
      <c r="L188" s="179" t="s">
        <v>17</v>
      </c>
      <c r="M188" s="179" t="s">
        <v>42</v>
      </c>
      <c r="N188" s="179"/>
      <c r="O188" s="179" t="s">
        <v>42</v>
      </c>
    </row>
    <row r="189" spans="1:15" s="85" customFormat="1" ht="75" x14ac:dyDescent="0.25">
      <c r="A189" s="303">
        <f t="shared" si="6"/>
        <v>187</v>
      </c>
      <c r="B189" s="303" t="s">
        <v>739</v>
      </c>
      <c r="C189" s="303" t="s">
        <v>222</v>
      </c>
      <c r="D189" s="178" t="s">
        <v>134</v>
      </c>
      <c r="E189" s="176">
        <f>SUM(Таблица9131415[[#This Row],[Средний балл аттестата]:[Балл первоочередной]])</f>
        <v>4.33</v>
      </c>
      <c r="F189" s="176">
        <v>4.33</v>
      </c>
      <c r="G189" s="178" t="s">
        <v>819</v>
      </c>
      <c r="H189" s="178"/>
      <c r="I189" s="178" t="s">
        <v>1178</v>
      </c>
      <c r="J189" s="178" t="s">
        <v>7</v>
      </c>
      <c r="K189" s="178" t="s">
        <v>52</v>
      </c>
      <c r="L189" s="178"/>
      <c r="M189" s="178" t="s">
        <v>42</v>
      </c>
      <c r="N189" s="178" t="s">
        <v>42</v>
      </c>
      <c r="O189" s="178" t="s">
        <v>42</v>
      </c>
    </row>
    <row r="190" spans="1:15" s="85" customFormat="1" ht="37.5" x14ac:dyDescent="0.25">
      <c r="A190" s="168">
        <f t="shared" si="6"/>
        <v>188</v>
      </c>
      <c r="B190" s="303" t="s">
        <v>1169</v>
      </c>
      <c r="C190" s="303" t="s">
        <v>223</v>
      </c>
      <c r="D190" s="178" t="s">
        <v>134</v>
      </c>
      <c r="E190" s="319">
        <f>SUM(Таблица9131415[[#This Row],[Средний балл аттестата]:[Балл первоочередной]])</f>
        <v>4.32</v>
      </c>
      <c r="F190" s="319">
        <v>4.32</v>
      </c>
      <c r="G190" s="256" t="s">
        <v>733</v>
      </c>
      <c r="H190" s="256"/>
      <c r="I190" s="178" t="s">
        <v>477</v>
      </c>
      <c r="J190" s="178" t="s">
        <v>52</v>
      </c>
      <c r="K190" s="178" t="s">
        <v>5</v>
      </c>
      <c r="L190" s="178" t="s">
        <v>6</v>
      </c>
      <c r="M190" s="318" t="s">
        <v>42</v>
      </c>
      <c r="N190" s="307" t="s">
        <v>42</v>
      </c>
      <c r="O190" s="178" t="s">
        <v>42</v>
      </c>
    </row>
    <row r="191" spans="1:15" s="85" customFormat="1" ht="37.5" x14ac:dyDescent="0.25">
      <c r="A191" s="168">
        <f t="shared" si="6"/>
        <v>189</v>
      </c>
      <c r="B191" s="303" t="s">
        <v>729</v>
      </c>
      <c r="C191" s="181" t="s">
        <v>223</v>
      </c>
      <c r="D191" s="178" t="s">
        <v>134</v>
      </c>
      <c r="E191" s="176">
        <f>SUM(Таблица9131415[[#This Row],[Средний балл аттестата]:[Балл первоочередной]])</f>
        <v>4.3099999999999996</v>
      </c>
      <c r="F191" s="176">
        <v>4.3099999999999996</v>
      </c>
      <c r="G191" s="178" t="s">
        <v>733</v>
      </c>
      <c r="H191" s="178"/>
      <c r="I191" s="178" t="s">
        <v>477</v>
      </c>
      <c r="J191" s="178" t="s">
        <v>7</v>
      </c>
      <c r="K191" s="178" t="s">
        <v>5</v>
      </c>
      <c r="L191" s="178"/>
      <c r="M191" s="178" t="s">
        <v>42</v>
      </c>
      <c r="N191" s="178"/>
      <c r="O191" s="178" t="s">
        <v>42</v>
      </c>
    </row>
    <row r="192" spans="1:15" s="85" customFormat="1" ht="37.5" x14ac:dyDescent="0.25">
      <c r="A192" s="168">
        <f t="shared" si="6"/>
        <v>190</v>
      </c>
      <c r="B192" s="303" t="s">
        <v>752</v>
      </c>
      <c r="C192" s="181" t="s">
        <v>223</v>
      </c>
      <c r="D192" s="178" t="s">
        <v>134</v>
      </c>
      <c r="E192" s="176">
        <f>SUM(Таблица9131415[[#This Row],[Средний балл аттестата]:[Балл первоочередной]])</f>
        <v>4.25</v>
      </c>
      <c r="F192" s="176">
        <v>4.25</v>
      </c>
      <c r="G192" s="178" t="s">
        <v>733</v>
      </c>
      <c r="H192" s="178"/>
      <c r="I192" s="178" t="s">
        <v>477</v>
      </c>
      <c r="J192" s="178" t="s">
        <v>7</v>
      </c>
      <c r="K192" s="178" t="s">
        <v>47</v>
      </c>
      <c r="L192" s="178"/>
      <c r="M192" s="178" t="s">
        <v>42</v>
      </c>
      <c r="N192" s="178"/>
      <c r="O192" s="178" t="s">
        <v>42</v>
      </c>
    </row>
    <row r="193" spans="1:15" s="85" customFormat="1" ht="37.5" x14ac:dyDescent="0.25">
      <c r="A193" s="168">
        <f t="shared" si="6"/>
        <v>191</v>
      </c>
      <c r="B193" s="308" t="s">
        <v>660</v>
      </c>
      <c r="C193" s="181" t="s">
        <v>223</v>
      </c>
      <c r="D193" s="179" t="s">
        <v>134</v>
      </c>
      <c r="E193" s="127">
        <f>SUM(Таблица9131415[[#This Row],[Средний балл аттестата]:[Балл первоочередной]])</f>
        <v>4.24</v>
      </c>
      <c r="F193" s="309">
        <v>4.24</v>
      </c>
      <c r="G193" s="183" t="s">
        <v>733</v>
      </c>
      <c r="H193" s="183"/>
      <c r="I193" s="183" t="s">
        <v>477</v>
      </c>
      <c r="J193" s="183" t="s">
        <v>7</v>
      </c>
      <c r="K193" s="183" t="s">
        <v>52</v>
      </c>
      <c r="L193" s="183" t="s">
        <v>6</v>
      </c>
      <c r="M193" s="183" t="s">
        <v>42</v>
      </c>
      <c r="N193" s="183"/>
      <c r="O193" s="311" t="s">
        <v>42</v>
      </c>
    </row>
    <row r="194" spans="1:15" s="85" customFormat="1" ht="37.5" x14ac:dyDescent="0.25">
      <c r="A194" s="181">
        <f t="shared" si="6"/>
        <v>192</v>
      </c>
      <c r="B194" s="181" t="s">
        <v>541</v>
      </c>
      <c r="C194" s="181" t="s">
        <v>223</v>
      </c>
      <c r="D194" s="179" t="s">
        <v>134</v>
      </c>
      <c r="E194" s="182">
        <f>SUM(Таблица9131415[[#This Row],[Средний балл аттестата]:[Балл первоочередной]])</f>
        <v>4.21</v>
      </c>
      <c r="F194" s="182">
        <v>4.21</v>
      </c>
      <c r="G194" s="179" t="s">
        <v>733</v>
      </c>
      <c r="H194" s="179"/>
      <c r="I194" s="179" t="s">
        <v>477</v>
      </c>
      <c r="J194" s="179" t="s">
        <v>7</v>
      </c>
      <c r="K194" s="179" t="s">
        <v>5</v>
      </c>
      <c r="L194" s="179" t="s">
        <v>6</v>
      </c>
      <c r="M194" s="183" t="s">
        <v>42</v>
      </c>
      <c r="N194" s="178"/>
      <c r="O194" s="179" t="s">
        <v>42</v>
      </c>
    </row>
    <row r="195" spans="1:15" s="85" customFormat="1" ht="75" x14ac:dyDescent="0.25">
      <c r="A195" s="168">
        <f t="shared" si="6"/>
        <v>193</v>
      </c>
      <c r="B195" s="124" t="s">
        <v>761</v>
      </c>
      <c r="C195" s="124" t="s">
        <v>223</v>
      </c>
      <c r="D195" s="125" t="s">
        <v>134</v>
      </c>
      <c r="E195" s="127">
        <f>SUM(Таблица9131415[[#This Row],[Средний балл аттестата]:[Балл первоочередной]])</f>
        <v>4.2</v>
      </c>
      <c r="F195" s="127">
        <v>4.2</v>
      </c>
      <c r="G195" s="125" t="s">
        <v>733</v>
      </c>
      <c r="H195" s="125"/>
      <c r="I195" s="179" t="s">
        <v>477</v>
      </c>
      <c r="J195" s="179" t="s">
        <v>110</v>
      </c>
      <c r="K195" s="179" t="s">
        <v>7</v>
      </c>
      <c r="L195" s="179"/>
      <c r="M195" s="125" t="s">
        <v>42</v>
      </c>
      <c r="N195" s="125"/>
      <c r="O195" s="125" t="s">
        <v>44</v>
      </c>
    </row>
    <row r="196" spans="1:15" s="85" customFormat="1" ht="56.25" x14ac:dyDescent="0.25">
      <c r="A196" s="168">
        <f t="shared" si="6"/>
        <v>194</v>
      </c>
      <c r="B196" s="178" t="s">
        <v>895</v>
      </c>
      <c r="C196" s="179" t="s">
        <v>223</v>
      </c>
      <c r="D196" s="178" t="s">
        <v>134</v>
      </c>
      <c r="E196" s="176">
        <f>SUM(Таблица9131415[[#This Row],[Средний балл аттестата]:[Балл первоочередной]])</f>
        <v>4.18</v>
      </c>
      <c r="F196" s="176">
        <v>4.18</v>
      </c>
      <c r="G196" s="176" t="s">
        <v>733</v>
      </c>
      <c r="H196" s="176"/>
      <c r="I196" s="178" t="s">
        <v>477</v>
      </c>
      <c r="J196" s="178" t="s">
        <v>7</v>
      </c>
      <c r="K196" s="178" t="s">
        <v>47</v>
      </c>
      <c r="L196" s="178" t="s">
        <v>897</v>
      </c>
      <c r="M196" s="178" t="s">
        <v>42</v>
      </c>
      <c r="N196" s="178"/>
      <c r="O196" s="178" t="s">
        <v>42</v>
      </c>
    </row>
    <row r="197" spans="1:15" s="85" customFormat="1" ht="75" x14ac:dyDescent="0.25">
      <c r="A197" s="168">
        <f t="shared" si="6"/>
        <v>195</v>
      </c>
      <c r="B197" s="303" t="s">
        <v>746</v>
      </c>
      <c r="C197" s="181" t="s">
        <v>223</v>
      </c>
      <c r="D197" s="178" t="s">
        <v>134</v>
      </c>
      <c r="E197" s="176">
        <f>SUM(Таблица9131415[[#This Row],[Средний балл аттестата]:[Балл первоочередной]])</f>
        <v>4.13</v>
      </c>
      <c r="F197" s="176">
        <v>4.13</v>
      </c>
      <c r="G197" s="178" t="s">
        <v>733</v>
      </c>
      <c r="H197" s="178"/>
      <c r="I197" s="178" t="s">
        <v>477</v>
      </c>
      <c r="J197" s="178" t="s">
        <v>52</v>
      </c>
      <c r="K197" s="178" t="s">
        <v>7</v>
      </c>
      <c r="L197" s="178" t="s">
        <v>321</v>
      </c>
      <c r="M197" s="178" t="s">
        <v>42</v>
      </c>
      <c r="N197" s="178"/>
      <c r="O197" s="178" t="s">
        <v>44</v>
      </c>
    </row>
    <row r="198" spans="1:15" s="85" customFormat="1" ht="75" x14ac:dyDescent="0.3">
      <c r="A198" s="168">
        <f t="shared" si="6"/>
        <v>196</v>
      </c>
      <c r="B198" s="320" t="s">
        <v>553</v>
      </c>
      <c r="C198" s="321" t="s">
        <v>223</v>
      </c>
      <c r="D198" s="320" t="s">
        <v>134</v>
      </c>
      <c r="E198" s="176">
        <f>SUM(Таблица9131415[[#This Row],[Средний балл аттестата]:[Балл первоочередной]])</f>
        <v>4.0599999999999996</v>
      </c>
      <c r="F198" s="178">
        <v>4.0599999999999996</v>
      </c>
      <c r="G198" s="322" t="s">
        <v>733</v>
      </c>
      <c r="H198" s="323"/>
      <c r="I198" s="178" t="s">
        <v>477</v>
      </c>
      <c r="J198" s="178" t="s">
        <v>52</v>
      </c>
      <c r="K198" s="178" t="s">
        <v>7</v>
      </c>
      <c r="L198" s="178"/>
      <c r="M198" s="324" t="s">
        <v>42</v>
      </c>
      <c r="N198" s="324"/>
      <c r="O198" s="178" t="s">
        <v>42</v>
      </c>
    </row>
    <row r="199" spans="1:15" s="85" customFormat="1" ht="37.5" x14ac:dyDescent="0.25">
      <c r="A199" s="168">
        <f t="shared" si="6"/>
        <v>197</v>
      </c>
      <c r="B199" s="303" t="s">
        <v>608</v>
      </c>
      <c r="C199" s="181" t="s">
        <v>223</v>
      </c>
      <c r="D199" s="178" t="s">
        <v>134</v>
      </c>
      <c r="E199" s="176">
        <f>SUM(Таблица9131415[[#This Row],[Средний балл аттестата]:[Балл первоочередной]])</f>
        <v>4.0599999999999996</v>
      </c>
      <c r="F199" s="176">
        <v>4.0599999999999996</v>
      </c>
      <c r="G199" s="178" t="s">
        <v>733</v>
      </c>
      <c r="H199" s="178"/>
      <c r="I199" s="178" t="s">
        <v>477</v>
      </c>
      <c r="J199" s="178" t="s">
        <v>7</v>
      </c>
      <c r="K199" s="178"/>
      <c r="L199" s="178"/>
      <c r="M199" s="178" t="s">
        <v>42</v>
      </c>
      <c r="N199" s="178"/>
      <c r="O199" s="178" t="s">
        <v>44</v>
      </c>
    </row>
    <row r="200" spans="1:15" s="85" customFormat="1" ht="75" x14ac:dyDescent="0.25">
      <c r="A200" s="168">
        <f t="shared" si="6"/>
        <v>198</v>
      </c>
      <c r="B200" s="303" t="s">
        <v>908</v>
      </c>
      <c r="C200" s="181" t="s">
        <v>223</v>
      </c>
      <c r="D200" s="178" t="s">
        <v>134</v>
      </c>
      <c r="E200" s="176">
        <f>SUM(Таблица9131415[[#This Row],[Средний балл аттестата]:[Балл первоочередной]])</f>
        <v>4.0599999999999996</v>
      </c>
      <c r="F200" s="176">
        <v>4.0599999999999996</v>
      </c>
      <c r="G200" s="178" t="s">
        <v>733</v>
      </c>
      <c r="H200" s="178"/>
      <c r="I200" s="178" t="s">
        <v>477</v>
      </c>
      <c r="J200" s="178" t="s">
        <v>110</v>
      </c>
      <c r="K200" s="178" t="s">
        <v>7</v>
      </c>
      <c r="L200" s="178"/>
      <c r="M200" s="178" t="s">
        <v>42</v>
      </c>
      <c r="N200" s="178"/>
      <c r="O200" s="178" t="s">
        <v>44</v>
      </c>
    </row>
    <row r="201" spans="1:15" s="85" customFormat="1" ht="93.75" x14ac:dyDescent="0.25">
      <c r="A201" s="168">
        <f t="shared" si="6"/>
        <v>199</v>
      </c>
      <c r="B201" s="176" t="s">
        <v>900</v>
      </c>
      <c r="C201" s="182" t="s">
        <v>222</v>
      </c>
      <c r="D201" s="178" t="s">
        <v>134</v>
      </c>
      <c r="E201" s="176">
        <f>SUM(Таблица9131415[[#This Row],[Средний балл аттестата]:[Балл первоочередной]])</f>
        <v>4.0599999999999996</v>
      </c>
      <c r="F201" s="176">
        <v>4.0599999999999996</v>
      </c>
      <c r="G201" s="176" t="s">
        <v>819</v>
      </c>
      <c r="H201" s="176"/>
      <c r="I201" s="178" t="s">
        <v>1030</v>
      </c>
      <c r="J201" s="178" t="s">
        <v>110</v>
      </c>
      <c r="K201" s="178" t="s">
        <v>7</v>
      </c>
      <c r="L201" s="178"/>
      <c r="M201" s="178" t="s">
        <v>42</v>
      </c>
      <c r="N201" s="178" t="s">
        <v>42</v>
      </c>
      <c r="O201" s="178" t="s">
        <v>42</v>
      </c>
    </row>
    <row r="202" spans="1:15" s="85" customFormat="1" ht="75" x14ac:dyDescent="0.3">
      <c r="A202" s="168">
        <f xml:space="preserve"> ROW() - 2</f>
        <v>200</v>
      </c>
      <c r="B202" s="303" t="s">
        <v>342</v>
      </c>
      <c r="C202" s="181" t="s">
        <v>223</v>
      </c>
      <c r="D202" s="176" t="s">
        <v>134</v>
      </c>
      <c r="E202" s="176">
        <f>SUM(Таблица9131415[[#This Row],[Средний балл аттестата]:[Балл первоочередной]])</f>
        <v>4.05</v>
      </c>
      <c r="F202" s="176">
        <v>4.05</v>
      </c>
      <c r="G202" s="176" t="s">
        <v>819</v>
      </c>
      <c r="H202" s="176"/>
      <c r="I202" s="178" t="s">
        <v>1206</v>
      </c>
      <c r="J202" s="178" t="s">
        <v>5</v>
      </c>
      <c r="K202" s="178" t="s">
        <v>115</v>
      </c>
      <c r="L202" s="389" t="s">
        <v>7</v>
      </c>
      <c r="M202" s="178" t="s">
        <v>42</v>
      </c>
      <c r="N202" s="178"/>
      <c r="O202" s="178" t="s">
        <v>42</v>
      </c>
    </row>
    <row r="203" spans="1:15" s="85" customFormat="1" ht="75" x14ac:dyDescent="0.25">
      <c r="A203" s="168">
        <f t="shared" ref="A203:A216" si="7">ROW()-2</f>
        <v>201</v>
      </c>
      <c r="B203" s="303" t="s">
        <v>344</v>
      </c>
      <c r="C203" s="181" t="s">
        <v>222</v>
      </c>
      <c r="D203" s="178" t="s">
        <v>134</v>
      </c>
      <c r="E203" s="176">
        <f>SUM(Таблица9131415[[#This Row],[Средний балл аттестата]:[Балл первоочередной]])</f>
        <v>4</v>
      </c>
      <c r="F203" s="176">
        <v>4</v>
      </c>
      <c r="G203" s="178" t="s">
        <v>819</v>
      </c>
      <c r="H203" s="178"/>
      <c r="I203" s="178" t="s">
        <v>1232</v>
      </c>
      <c r="J203" s="178" t="s">
        <v>7</v>
      </c>
      <c r="K203" s="178"/>
      <c r="L203" s="178"/>
      <c r="M203" s="178" t="s">
        <v>42</v>
      </c>
      <c r="N203" s="178" t="s">
        <v>42</v>
      </c>
      <c r="O203" s="178" t="s">
        <v>44</v>
      </c>
    </row>
    <row r="204" spans="1:15" s="85" customFormat="1" ht="37.5" x14ac:dyDescent="0.25">
      <c r="A204" s="168">
        <f t="shared" si="7"/>
        <v>202</v>
      </c>
      <c r="B204" s="303" t="s">
        <v>975</v>
      </c>
      <c r="C204" s="181" t="s">
        <v>223</v>
      </c>
      <c r="D204" s="303" t="s">
        <v>134</v>
      </c>
      <c r="E204" s="176">
        <f>SUM(Таблица9131415[[#This Row],[Средний балл аттестата]:[Балл первоочередной]])</f>
        <v>4</v>
      </c>
      <c r="F204" s="176">
        <v>4</v>
      </c>
      <c r="G204" s="178" t="s">
        <v>733</v>
      </c>
      <c r="H204" s="178"/>
      <c r="I204" s="178" t="s">
        <v>477</v>
      </c>
      <c r="J204" s="178" t="s">
        <v>7</v>
      </c>
      <c r="K204" s="178"/>
      <c r="L204" s="178"/>
      <c r="M204" s="178" t="s">
        <v>42</v>
      </c>
      <c r="N204" s="178"/>
      <c r="O204" s="178" t="s">
        <v>42</v>
      </c>
    </row>
    <row r="205" spans="1:15" s="85" customFormat="1" ht="75" x14ac:dyDescent="0.25">
      <c r="A205" s="168">
        <f t="shared" si="7"/>
        <v>203</v>
      </c>
      <c r="B205" s="303" t="s">
        <v>528</v>
      </c>
      <c r="C205" s="181" t="s">
        <v>222</v>
      </c>
      <c r="D205" s="178" t="s">
        <v>134</v>
      </c>
      <c r="E205" s="176">
        <f>SUM(Таблица9131415[[#This Row],[Средний балл аттестата]:[Балл первоочередной]])</f>
        <v>4</v>
      </c>
      <c r="F205" s="176">
        <v>4</v>
      </c>
      <c r="G205" s="178" t="s">
        <v>733</v>
      </c>
      <c r="H205" s="178"/>
      <c r="I205" s="178" t="s">
        <v>479</v>
      </c>
      <c r="J205" s="178" t="s">
        <v>110</v>
      </c>
      <c r="K205" s="178" t="s">
        <v>7</v>
      </c>
      <c r="L205" s="178"/>
      <c r="M205" s="178" t="s">
        <v>42</v>
      </c>
      <c r="N205" s="178" t="s">
        <v>42</v>
      </c>
      <c r="O205" s="178" t="s">
        <v>44</v>
      </c>
    </row>
    <row r="206" spans="1:15" s="85" customFormat="1" ht="93.75" x14ac:dyDescent="0.25">
      <c r="A206" s="168">
        <f t="shared" si="7"/>
        <v>204</v>
      </c>
      <c r="B206" s="303" t="s">
        <v>485</v>
      </c>
      <c r="C206" s="181" t="s">
        <v>224</v>
      </c>
      <c r="D206" s="178" t="s">
        <v>134</v>
      </c>
      <c r="E206" s="176">
        <f>SUM(Таблица9131415[[#This Row],[Средний балл аттестата]:[Балл первоочередной]])</f>
        <v>3.95</v>
      </c>
      <c r="F206" s="176">
        <v>3.95</v>
      </c>
      <c r="G206" s="178" t="s">
        <v>733</v>
      </c>
      <c r="H206" s="178"/>
      <c r="I206" s="178" t="s">
        <v>1184</v>
      </c>
      <c r="J206" s="178" t="s">
        <v>7</v>
      </c>
      <c r="K206" s="178" t="s">
        <v>110</v>
      </c>
      <c r="L206" s="178"/>
      <c r="M206" s="178" t="s">
        <v>42</v>
      </c>
      <c r="N206" s="178" t="s">
        <v>42</v>
      </c>
      <c r="O206" s="178" t="s">
        <v>42</v>
      </c>
    </row>
    <row r="207" spans="1:15" s="85" customFormat="1" ht="37.5" x14ac:dyDescent="0.25">
      <c r="A207" s="168">
        <f t="shared" si="7"/>
        <v>205</v>
      </c>
      <c r="B207" s="303" t="s">
        <v>663</v>
      </c>
      <c r="C207" s="181" t="s">
        <v>223</v>
      </c>
      <c r="D207" s="178" t="s">
        <v>134</v>
      </c>
      <c r="E207" s="176">
        <f>SUM(Таблица9131415[[#This Row],[Средний балл аттестата]:[Балл первоочередной]])</f>
        <v>3.95</v>
      </c>
      <c r="F207" s="176">
        <v>3.95</v>
      </c>
      <c r="G207" s="178" t="s">
        <v>733</v>
      </c>
      <c r="H207" s="178"/>
      <c r="I207" s="178" t="s">
        <v>477</v>
      </c>
      <c r="J207" s="178" t="s">
        <v>7</v>
      </c>
      <c r="K207" s="178" t="s">
        <v>52</v>
      </c>
      <c r="L207" s="178"/>
      <c r="M207" s="178" t="s">
        <v>42</v>
      </c>
      <c r="N207" s="178"/>
      <c r="O207" s="178" t="s">
        <v>44</v>
      </c>
    </row>
    <row r="208" spans="1:15" s="85" customFormat="1" ht="37.5" x14ac:dyDescent="0.25">
      <c r="A208" s="168">
        <f t="shared" si="7"/>
        <v>206</v>
      </c>
      <c r="B208" s="303" t="s">
        <v>720</v>
      </c>
      <c r="C208" s="181" t="s">
        <v>223</v>
      </c>
      <c r="D208" s="178" t="s">
        <v>134</v>
      </c>
      <c r="E208" s="176">
        <f>SUM(Таблица9131415[[#This Row],[Средний балл аттестата]:[Балл первоочередной]])</f>
        <v>3.94</v>
      </c>
      <c r="F208" s="176">
        <v>3.94</v>
      </c>
      <c r="G208" s="178" t="s">
        <v>733</v>
      </c>
      <c r="H208" s="178"/>
      <c r="I208" s="178" t="s">
        <v>477</v>
      </c>
      <c r="J208" s="178" t="s">
        <v>7</v>
      </c>
      <c r="K208" s="178"/>
      <c r="L208" s="178"/>
      <c r="M208" s="178" t="s">
        <v>42</v>
      </c>
      <c r="N208" s="178"/>
      <c r="O208" s="178" t="s">
        <v>42</v>
      </c>
    </row>
    <row r="209" spans="1:15" s="85" customFormat="1" ht="37.5" x14ac:dyDescent="0.25">
      <c r="A209" s="168">
        <f t="shared" si="7"/>
        <v>207</v>
      </c>
      <c r="B209" s="303" t="s">
        <v>972</v>
      </c>
      <c r="C209" s="181" t="s">
        <v>223</v>
      </c>
      <c r="D209" s="178" t="s">
        <v>134</v>
      </c>
      <c r="E209" s="176">
        <f>SUM(Таблица9131415[[#This Row],[Средний балл аттестата]:[Балл первоочередной]])</f>
        <v>3.94</v>
      </c>
      <c r="F209" s="176">
        <v>3.94</v>
      </c>
      <c r="G209" s="178" t="s">
        <v>733</v>
      </c>
      <c r="H209" s="178"/>
      <c r="I209" s="178" t="s">
        <v>477</v>
      </c>
      <c r="J209" s="178" t="s">
        <v>7</v>
      </c>
      <c r="K209" s="178"/>
      <c r="L209" s="178"/>
      <c r="M209" s="178" t="s">
        <v>42</v>
      </c>
      <c r="N209" s="178"/>
      <c r="O209" s="178" t="s">
        <v>44</v>
      </c>
    </row>
    <row r="210" spans="1:15" s="85" customFormat="1" ht="93.75" x14ac:dyDescent="0.25">
      <c r="A210" s="168">
        <f t="shared" si="7"/>
        <v>208</v>
      </c>
      <c r="B210" s="303" t="s">
        <v>654</v>
      </c>
      <c r="C210" s="181" t="s">
        <v>224</v>
      </c>
      <c r="D210" s="178" t="s">
        <v>134</v>
      </c>
      <c r="E210" s="176">
        <f>SUM(Таблица9131415[[#This Row],[Средний балл аттестата]:[Балл первоочередной]])</f>
        <v>3.94</v>
      </c>
      <c r="F210" s="176">
        <v>3.94</v>
      </c>
      <c r="G210" s="178" t="s">
        <v>819</v>
      </c>
      <c r="H210" s="178"/>
      <c r="I210" s="178" t="s">
        <v>1155</v>
      </c>
      <c r="J210" s="178" t="s">
        <v>52</v>
      </c>
      <c r="K210" s="178" t="s">
        <v>110</v>
      </c>
      <c r="L210" s="178" t="s">
        <v>7</v>
      </c>
      <c r="M210" s="178" t="s">
        <v>42</v>
      </c>
      <c r="N210" s="178" t="s">
        <v>42</v>
      </c>
      <c r="O210" s="178" t="s">
        <v>44</v>
      </c>
    </row>
    <row r="211" spans="1:15" s="85" customFormat="1" ht="56.25" x14ac:dyDescent="0.3">
      <c r="A211" s="168">
        <f t="shared" si="7"/>
        <v>209</v>
      </c>
      <c r="B211" s="303" t="s">
        <v>1183</v>
      </c>
      <c r="C211" s="266" t="s">
        <v>222</v>
      </c>
      <c r="D211" s="178" t="s">
        <v>134</v>
      </c>
      <c r="E211" s="176">
        <f>SUM(Таблица9131415[[#This Row],[Средний балл аттестата]:[Балл первоочередной]])</f>
        <v>3.84</v>
      </c>
      <c r="F211" s="176">
        <v>3.84</v>
      </c>
      <c r="G211" s="178" t="s">
        <v>819</v>
      </c>
      <c r="H211" s="178"/>
      <c r="I211" s="178" t="s">
        <v>1148</v>
      </c>
      <c r="J211" s="178" t="s">
        <v>7</v>
      </c>
      <c r="K211" s="178" t="s">
        <v>52</v>
      </c>
      <c r="L211" s="178" t="s">
        <v>33</v>
      </c>
      <c r="M211" s="318" t="s">
        <v>42</v>
      </c>
      <c r="N211" s="178"/>
      <c r="O211" s="178"/>
    </row>
    <row r="212" spans="1:15" s="85" customFormat="1" ht="75" x14ac:dyDescent="0.25">
      <c r="A212" s="168">
        <f t="shared" si="7"/>
        <v>210</v>
      </c>
      <c r="B212" s="178" t="s">
        <v>1172</v>
      </c>
      <c r="C212" s="179" t="s">
        <v>223</v>
      </c>
      <c r="D212" s="178" t="s">
        <v>134</v>
      </c>
      <c r="E212" s="319">
        <f>SUM(Таблица9131415[[#This Row],[Средний балл аттестата]:[Балл первоочередной]])</f>
        <v>3.83</v>
      </c>
      <c r="F212" s="256">
        <v>3.83</v>
      </c>
      <c r="G212" s="319" t="s">
        <v>733</v>
      </c>
      <c r="H212" s="319"/>
      <c r="I212" s="178" t="s">
        <v>477</v>
      </c>
      <c r="J212" s="178" t="s">
        <v>5</v>
      </c>
      <c r="K212" s="178" t="s">
        <v>17</v>
      </c>
      <c r="L212" s="178" t="s">
        <v>7</v>
      </c>
      <c r="M212" s="256" t="s">
        <v>42</v>
      </c>
      <c r="N212" s="256" t="s">
        <v>42</v>
      </c>
      <c r="O212" s="178" t="s">
        <v>44</v>
      </c>
    </row>
    <row r="213" spans="1:15" s="85" customFormat="1" ht="75" x14ac:dyDescent="0.25">
      <c r="A213" s="168">
        <f t="shared" si="7"/>
        <v>211</v>
      </c>
      <c r="B213" s="303" t="s">
        <v>391</v>
      </c>
      <c r="C213" s="181" t="s">
        <v>224</v>
      </c>
      <c r="D213" s="178" t="s">
        <v>134</v>
      </c>
      <c r="E213" s="176">
        <f>SUM(Таблица9131415[[#This Row],[Средний балл аттестата]:[Балл первоочередной]])</f>
        <v>3.81</v>
      </c>
      <c r="F213" s="176">
        <v>3.81</v>
      </c>
      <c r="G213" s="176" t="s">
        <v>820</v>
      </c>
      <c r="H213" s="176"/>
      <c r="I213" s="178" t="s">
        <v>476</v>
      </c>
      <c r="J213" s="178" t="s">
        <v>4</v>
      </c>
      <c r="K213" s="178" t="s">
        <v>52</v>
      </c>
      <c r="L213" s="178" t="s">
        <v>7</v>
      </c>
      <c r="M213" s="178" t="s">
        <v>42</v>
      </c>
      <c r="N213" s="178" t="s">
        <v>42</v>
      </c>
      <c r="O213" s="178" t="s">
        <v>42</v>
      </c>
    </row>
    <row r="214" spans="1:15" s="85" customFormat="1" ht="37.5" x14ac:dyDescent="0.25">
      <c r="A214" s="168">
        <f t="shared" si="7"/>
        <v>212</v>
      </c>
      <c r="B214" s="303" t="s">
        <v>1026</v>
      </c>
      <c r="C214" s="181" t="s">
        <v>223</v>
      </c>
      <c r="D214" s="178" t="s">
        <v>136</v>
      </c>
      <c r="E214" s="176">
        <f>SUM(Таблица9131415[[#This Row],[Средний балл аттестата]:[Балл первоочередной]])</f>
        <v>3.81</v>
      </c>
      <c r="F214" s="176">
        <v>3.81</v>
      </c>
      <c r="G214" s="178" t="s">
        <v>965</v>
      </c>
      <c r="H214" s="178"/>
      <c r="I214" s="178" t="s">
        <v>477</v>
      </c>
      <c r="J214" s="178" t="s">
        <v>7</v>
      </c>
      <c r="K214" s="178"/>
      <c r="L214" s="178"/>
      <c r="M214" s="178" t="s">
        <v>42</v>
      </c>
      <c r="N214" s="178"/>
      <c r="O214" s="178" t="s">
        <v>44</v>
      </c>
    </row>
    <row r="215" spans="1:15" s="85" customFormat="1" ht="37.5" x14ac:dyDescent="0.25">
      <c r="A215" s="168">
        <f t="shared" si="7"/>
        <v>213</v>
      </c>
      <c r="B215" s="303" t="s">
        <v>546</v>
      </c>
      <c r="C215" s="181" t="s">
        <v>223</v>
      </c>
      <c r="D215" s="178" t="s">
        <v>134</v>
      </c>
      <c r="E215" s="176">
        <f>SUM(Таблица9131415[[#This Row],[Средний балл аттестата]:[Балл первоочередной]])</f>
        <v>3.78</v>
      </c>
      <c r="F215" s="176">
        <v>3.78</v>
      </c>
      <c r="G215" s="178" t="s">
        <v>733</v>
      </c>
      <c r="H215" s="178"/>
      <c r="I215" s="178" t="s">
        <v>477</v>
      </c>
      <c r="J215" s="178" t="s">
        <v>7</v>
      </c>
      <c r="K215" s="178"/>
      <c r="L215" s="178"/>
      <c r="M215" s="178" t="s">
        <v>42</v>
      </c>
      <c r="N215" s="178"/>
      <c r="O215" s="178" t="s">
        <v>44</v>
      </c>
    </row>
    <row r="216" spans="1:15" s="85" customFormat="1" ht="93.75" x14ac:dyDescent="0.25">
      <c r="A216" s="168">
        <f t="shared" si="7"/>
        <v>214</v>
      </c>
      <c r="B216" s="318" t="s">
        <v>1223</v>
      </c>
      <c r="C216" s="390" t="s">
        <v>223</v>
      </c>
      <c r="D216" s="256" t="s">
        <v>134</v>
      </c>
      <c r="E216" s="319">
        <f>SUM(Таблица9131415[[#This Row],[Средний балл аттестата]:[Балл первоочередной]])</f>
        <v>3.75</v>
      </c>
      <c r="F216" s="319">
        <v>3.75</v>
      </c>
      <c r="G216" s="256" t="s">
        <v>733</v>
      </c>
      <c r="H216" s="256"/>
      <c r="I216" s="256" t="s">
        <v>477</v>
      </c>
      <c r="J216" s="256" t="s">
        <v>52</v>
      </c>
      <c r="K216" s="256" t="s">
        <v>110</v>
      </c>
      <c r="L216" s="256" t="s">
        <v>1224</v>
      </c>
      <c r="M216" s="178" t="s">
        <v>42</v>
      </c>
      <c r="N216" s="178" t="s">
        <v>42</v>
      </c>
      <c r="O216" s="178" t="s">
        <v>44</v>
      </c>
    </row>
    <row r="217" spans="1:15" s="85" customFormat="1" ht="112.5" x14ac:dyDescent="0.25">
      <c r="A217" s="168">
        <f xml:space="preserve"> ROW()-2</f>
        <v>215</v>
      </c>
      <c r="B217" s="303" t="s">
        <v>757</v>
      </c>
      <c r="C217" s="181" t="s">
        <v>223</v>
      </c>
      <c r="D217" s="178" t="s">
        <v>134</v>
      </c>
      <c r="E217" s="176">
        <f>SUM(Таблица9131415[[#This Row],[Средний балл аттестата]:[Балл первоочередной]])</f>
        <v>3.73</v>
      </c>
      <c r="F217" s="176">
        <v>3.73</v>
      </c>
      <c r="G217" s="176" t="s">
        <v>733</v>
      </c>
      <c r="H217" s="176"/>
      <c r="I217" s="178" t="s">
        <v>477</v>
      </c>
      <c r="J217" s="178" t="s">
        <v>5</v>
      </c>
      <c r="K217" s="178" t="s">
        <v>7</v>
      </c>
      <c r="L217" s="178" t="s">
        <v>758</v>
      </c>
      <c r="M217" s="178" t="s">
        <v>42</v>
      </c>
      <c r="N217" s="178" t="s">
        <v>202</v>
      </c>
      <c r="O217" s="178" t="s">
        <v>44</v>
      </c>
    </row>
    <row r="218" spans="1:15" s="85" customFormat="1" ht="37.5" x14ac:dyDescent="0.3">
      <c r="A218" s="168">
        <f t="shared" ref="A218:A225" si="8">ROW()-2</f>
        <v>216</v>
      </c>
      <c r="B218" s="303" t="s">
        <v>1119</v>
      </c>
      <c r="C218" s="266" t="s">
        <v>223</v>
      </c>
      <c r="D218" s="178" t="s">
        <v>134</v>
      </c>
      <c r="E218" s="176">
        <f>SUM(Таблица9131415[[#This Row],[Средний балл аттестата]:[Балл первоочередной]])</f>
        <v>3.68</v>
      </c>
      <c r="F218" s="176">
        <v>3.68</v>
      </c>
      <c r="G218" s="178" t="s">
        <v>733</v>
      </c>
      <c r="H218" s="178"/>
      <c r="I218" s="178" t="s">
        <v>477</v>
      </c>
      <c r="J218" s="178" t="s">
        <v>7</v>
      </c>
      <c r="K218" s="178"/>
      <c r="L218" s="178"/>
      <c r="M218" s="178" t="s">
        <v>42</v>
      </c>
      <c r="N218" s="178" t="s">
        <v>42</v>
      </c>
      <c r="O218" s="178" t="s">
        <v>42</v>
      </c>
    </row>
    <row r="219" spans="1:15" s="85" customFormat="1" ht="93.75" x14ac:dyDescent="0.25">
      <c r="A219" s="168">
        <f t="shared" si="8"/>
        <v>217</v>
      </c>
      <c r="B219" s="303" t="s">
        <v>786</v>
      </c>
      <c r="C219" s="181" t="s">
        <v>223</v>
      </c>
      <c r="D219" s="178" t="s">
        <v>134</v>
      </c>
      <c r="E219" s="176">
        <f>SUM(Таблица9131415[[#This Row],[Средний балл аттестата]:[Балл первоочередной]])</f>
        <v>3.56</v>
      </c>
      <c r="F219" s="176">
        <v>3.56</v>
      </c>
      <c r="G219" s="178" t="s">
        <v>819</v>
      </c>
      <c r="H219" s="178"/>
      <c r="I219" s="178" t="s">
        <v>1211</v>
      </c>
      <c r="J219" s="178" t="s">
        <v>110</v>
      </c>
      <c r="K219" s="178" t="s">
        <v>449</v>
      </c>
      <c r="L219" s="178" t="s">
        <v>7</v>
      </c>
      <c r="M219" s="178" t="s">
        <v>42</v>
      </c>
      <c r="N219" s="178" t="s">
        <v>42</v>
      </c>
      <c r="O219" s="178" t="s">
        <v>42</v>
      </c>
    </row>
    <row r="220" spans="1:15" s="85" customFormat="1" ht="37.5" x14ac:dyDescent="0.25">
      <c r="A220" s="168">
        <f t="shared" si="8"/>
        <v>218</v>
      </c>
      <c r="B220" s="303" t="s">
        <v>194</v>
      </c>
      <c r="C220" s="181" t="s">
        <v>223</v>
      </c>
      <c r="D220" s="178" t="s">
        <v>134</v>
      </c>
      <c r="E220" s="176">
        <f>SUM(Таблица9131415[[#This Row],[Средний балл аттестата]:[Балл первоочередной]])</f>
        <v>3.56</v>
      </c>
      <c r="F220" s="176">
        <v>3.56</v>
      </c>
      <c r="G220" s="178" t="s">
        <v>733</v>
      </c>
      <c r="H220" s="178"/>
      <c r="I220" s="178" t="s">
        <v>477</v>
      </c>
      <c r="J220" s="178" t="s">
        <v>7</v>
      </c>
      <c r="K220" s="178"/>
      <c r="L220" s="178"/>
      <c r="M220" s="178" t="s">
        <v>42</v>
      </c>
      <c r="N220" s="178"/>
      <c r="O220" s="178" t="s">
        <v>42</v>
      </c>
    </row>
    <row r="221" spans="1:15" s="85" customFormat="1" ht="75" x14ac:dyDescent="0.25">
      <c r="A221" s="325">
        <f t="shared" si="8"/>
        <v>219</v>
      </c>
      <c r="B221" s="178" t="s">
        <v>1192</v>
      </c>
      <c r="C221" s="181" t="s">
        <v>1112</v>
      </c>
      <c r="D221" s="178" t="s">
        <v>134</v>
      </c>
      <c r="E221" s="176">
        <f>SUM(Таблица9131415[[#This Row],[Средний балл аттестата]:[Балл первоочередной]])</f>
        <v>3.5</v>
      </c>
      <c r="F221" s="176">
        <v>3.5</v>
      </c>
      <c r="G221" s="178" t="s">
        <v>733</v>
      </c>
      <c r="H221" s="178"/>
      <c r="I221" s="178" t="s">
        <v>477</v>
      </c>
      <c r="J221" s="178" t="s">
        <v>17</v>
      </c>
      <c r="K221" s="178" t="s">
        <v>7</v>
      </c>
      <c r="L221" s="178"/>
      <c r="M221" s="318" t="s">
        <v>42</v>
      </c>
      <c r="N221" s="178" t="s">
        <v>42</v>
      </c>
      <c r="O221" s="178" t="s">
        <v>44</v>
      </c>
    </row>
    <row r="222" spans="1:15" s="85" customFormat="1" ht="93.75" x14ac:dyDescent="0.25">
      <c r="A222" s="168">
        <f t="shared" si="8"/>
        <v>220</v>
      </c>
      <c r="B222" s="303" t="s">
        <v>534</v>
      </c>
      <c r="C222" s="181" t="s">
        <v>223</v>
      </c>
      <c r="D222" s="178" t="s">
        <v>134</v>
      </c>
      <c r="E222" s="176">
        <f>SUM(Таблица9131415[[#This Row],[Средний балл аттестата]:[Балл первоочередной]])</f>
        <v>3.45</v>
      </c>
      <c r="F222" s="176">
        <v>3.45</v>
      </c>
      <c r="G222" s="178" t="s">
        <v>819</v>
      </c>
      <c r="H222" s="178"/>
      <c r="I222" s="178" t="s">
        <v>1211</v>
      </c>
      <c r="J222" s="178" t="s">
        <v>7</v>
      </c>
      <c r="K222" s="178" t="s">
        <v>52</v>
      </c>
      <c r="L222" s="178"/>
      <c r="M222" s="178" t="s">
        <v>42</v>
      </c>
      <c r="N222" s="178" t="s">
        <v>42</v>
      </c>
      <c r="O222" s="178" t="s">
        <v>44</v>
      </c>
    </row>
    <row r="223" spans="1:15" s="85" customFormat="1" ht="37.5" x14ac:dyDescent="0.25">
      <c r="A223" s="168">
        <f t="shared" si="8"/>
        <v>221</v>
      </c>
      <c r="B223" s="178" t="s">
        <v>520</v>
      </c>
      <c r="C223" s="179" t="s">
        <v>223</v>
      </c>
      <c r="D223" s="178" t="s">
        <v>134</v>
      </c>
      <c r="E223" s="176">
        <f>SUM(Таблица9131415[[#This Row],[Средний балл аттестата]:[Балл первоочередной]])</f>
        <v>3.44</v>
      </c>
      <c r="F223" s="176">
        <v>3.44</v>
      </c>
      <c r="G223" s="178" t="s">
        <v>965</v>
      </c>
      <c r="H223" s="178"/>
      <c r="I223" s="178" t="s">
        <v>477</v>
      </c>
      <c r="J223" s="178" t="s">
        <v>7</v>
      </c>
      <c r="K223" s="178"/>
      <c r="L223" s="178"/>
      <c r="M223" s="178" t="s">
        <v>42</v>
      </c>
      <c r="N223" s="178"/>
      <c r="O223" s="178" t="s">
        <v>42</v>
      </c>
    </row>
    <row r="224" spans="1:15" s="85" customFormat="1" ht="75" x14ac:dyDescent="0.25">
      <c r="A224" s="168">
        <f t="shared" si="8"/>
        <v>222</v>
      </c>
      <c r="B224" s="178" t="s">
        <v>450</v>
      </c>
      <c r="C224" s="179" t="s">
        <v>223</v>
      </c>
      <c r="D224" s="178" t="s">
        <v>134</v>
      </c>
      <c r="E224" s="176">
        <f>SUM(Таблица9131415[[#This Row],[Средний балл аттестата]:[Балл первоочередной]])</f>
        <v>3.38</v>
      </c>
      <c r="F224" s="176">
        <v>3.38</v>
      </c>
      <c r="G224" s="176" t="s">
        <v>733</v>
      </c>
      <c r="H224" s="176"/>
      <c r="I224" s="178" t="s">
        <v>477</v>
      </c>
      <c r="J224" s="178" t="s">
        <v>110</v>
      </c>
      <c r="K224" s="178" t="s">
        <v>7</v>
      </c>
      <c r="L224" s="178"/>
      <c r="M224" s="178" t="s">
        <v>42</v>
      </c>
      <c r="N224" s="178"/>
      <c r="O224" s="178" t="s">
        <v>44</v>
      </c>
    </row>
    <row r="225" spans="1:15" s="85" customFormat="1" ht="37.5" x14ac:dyDescent="0.25">
      <c r="A225" s="168">
        <f t="shared" si="8"/>
        <v>223</v>
      </c>
      <c r="B225" s="303" t="s">
        <v>657</v>
      </c>
      <c r="C225" s="181" t="s">
        <v>223</v>
      </c>
      <c r="D225" s="178" t="s">
        <v>134</v>
      </c>
      <c r="E225" s="176">
        <f>SUM(Таблица9131415[[#This Row],[Средний балл аттестата]:[Балл первоочередной]])</f>
        <v>3.35</v>
      </c>
      <c r="F225" s="176">
        <v>3.35</v>
      </c>
      <c r="G225" s="178" t="s">
        <v>733</v>
      </c>
      <c r="H225" s="178"/>
      <c r="I225" s="178" t="s">
        <v>477</v>
      </c>
      <c r="J225" s="178" t="s">
        <v>7</v>
      </c>
      <c r="K225" s="178"/>
      <c r="L225" s="178"/>
      <c r="M225" s="178" t="s">
        <v>42</v>
      </c>
      <c r="N225" s="178"/>
      <c r="O225" s="178" t="s">
        <v>44</v>
      </c>
    </row>
  </sheetData>
  <mergeCells count="1">
    <mergeCell ref="A1:O1"/>
  </mergeCells>
  <phoneticPr fontId="10" type="noConversion"/>
  <pageMargins left="3.937007874015748E-2" right="3.937007874015748E-2" top="0" bottom="0" header="0.31496062992125984" footer="0.31496062992125984"/>
  <pageSetup paperSize="9" scale="72" fitToHeight="0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D015-E599-4145-A402-9A893CF9B3D4}">
  <sheetPr>
    <pageSetUpPr fitToPage="1"/>
  </sheetPr>
  <dimension ref="A1:R229"/>
  <sheetViews>
    <sheetView view="pageBreakPreview" zoomScale="80" zoomScaleNormal="93" zoomScaleSheetLayoutView="80" workbookViewId="0">
      <pane ySplit="1" topLeftCell="A2" activePane="bottomLeft" state="frozen"/>
      <selection pane="bottomLeft" activeCell="O2" sqref="O1:R1048576"/>
    </sheetView>
  </sheetViews>
  <sheetFormatPr defaultRowHeight="15" x14ac:dyDescent="0.25"/>
  <cols>
    <col min="1" max="1" width="11.28515625" customWidth="1"/>
    <col min="2" max="3" width="15.140625" customWidth="1"/>
    <col min="4" max="4" width="8.5703125" customWidth="1"/>
    <col min="5" max="5" width="11.5703125" customWidth="1"/>
    <col min="6" max="6" width="13" customWidth="1"/>
    <col min="7" max="7" width="14.5703125" customWidth="1"/>
    <col min="8" max="8" width="8.140625" customWidth="1"/>
    <col min="9" max="9" width="12" customWidth="1"/>
    <col min="10" max="10" width="20.140625" customWidth="1"/>
    <col min="11" max="11" width="15.7109375" customWidth="1"/>
    <col min="12" max="12" width="18.85546875" customWidth="1"/>
    <col min="13" max="13" width="12" customWidth="1"/>
    <col min="14" max="14" width="12.7109375" customWidth="1"/>
    <col min="15" max="15" width="7" customWidth="1"/>
  </cols>
  <sheetData>
    <row r="1" spans="1:15" ht="61.5" customHeight="1" x14ac:dyDescent="0.85">
      <c r="A1" s="522" t="s">
        <v>496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</row>
    <row r="2" spans="1:15" ht="78.75" x14ac:dyDescent="0.25">
      <c r="A2" s="44" t="s">
        <v>36</v>
      </c>
      <c r="B2" s="44" t="s">
        <v>12</v>
      </c>
      <c r="C2" s="44" t="s">
        <v>221</v>
      </c>
      <c r="D2" s="44" t="s">
        <v>22</v>
      </c>
      <c r="E2" s="44" t="s">
        <v>23</v>
      </c>
      <c r="F2" s="46" t="s">
        <v>2</v>
      </c>
      <c r="G2" s="44" t="s">
        <v>24</v>
      </c>
      <c r="H2" s="58" t="s">
        <v>37</v>
      </c>
      <c r="I2" s="44" t="s">
        <v>15</v>
      </c>
      <c r="J2" s="44" t="s">
        <v>1</v>
      </c>
      <c r="K2" s="44" t="s">
        <v>10</v>
      </c>
      <c r="L2" s="44" t="s">
        <v>11</v>
      </c>
      <c r="M2" s="44" t="s">
        <v>21</v>
      </c>
      <c r="N2" s="44" t="s">
        <v>31</v>
      </c>
      <c r="O2" s="44" t="s">
        <v>20</v>
      </c>
    </row>
    <row r="3" spans="1:15" s="7" customFormat="1" ht="100.5" customHeight="1" x14ac:dyDescent="0.25">
      <c r="A3" s="144">
        <v>1</v>
      </c>
      <c r="B3" s="95" t="s">
        <v>277</v>
      </c>
      <c r="C3" s="95" t="s">
        <v>222</v>
      </c>
      <c r="D3" s="94" t="s">
        <v>134</v>
      </c>
      <c r="E3" s="97"/>
      <c r="F3" s="97">
        <v>4.24</v>
      </c>
      <c r="G3" s="94"/>
      <c r="H3" s="94"/>
      <c r="I3" s="94" t="s">
        <v>476</v>
      </c>
      <c r="J3" s="94" t="s">
        <v>106</v>
      </c>
      <c r="K3" s="94" t="s">
        <v>605</v>
      </c>
      <c r="L3" s="94"/>
      <c r="M3" s="94" t="s">
        <v>42</v>
      </c>
      <c r="N3" s="94" t="s">
        <v>42</v>
      </c>
      <c r="O3" s="94" t="s">
        <v>42</v>
      </c>
    </row>
    <row r="4" spans="1:15" s="7" customFormat="1" ht="18.75" x14ac:dyDescent="0.25">
      <c r="A4" s="144">
        <f t="shared" ref="A4:A25" si="0">ROW()-2</f>
        <v>2</v>
      </c>
      <c r="B4" s="95"/>
      <c r="C4" s="95"/>
      <c r="D4" s="94"/>
      <c r="E4" s="97"/>
      <c r="F4" s="97"/>
      <c r="G4" s="94"/>
      <c r="H4" s="94"/>
      <c r="I4" s="94"/>
      <c r="J4" s="94"/>
      <c r="K4" s="94"/>
      <c r="L4" s="94"/>
      <c r="M4" s="94"/>
      <c r="N4" s="94"/>
      <c r="O4" s="94"/>
    </row>
    <row r="5" spans="1:15" s="7" customFormat="1" ht="18.75" x14ac:dyDescent="0.25">
      <c r="A5" s="144">
        <f t="shared" si="0"/>
        <v>3</v>
      </c>
      <c r="B5" s="95"/>
      <c r="C5" s="95"/>
      <c r="D5" s="94"/>
      <c r="E5" s="97"/>
      <c r="F5" s="97"/>
      <c r="G5" s="94"/>
      <c r="H5" s="94"/>
      <c r="I5" s="94"/>
      <c r="J5" s="94"/>
      <c r="K5" s="94"/>
      <c r="L5" s="94"/>
      <c r="M5" s="94"/>
      <c r="N5" s="94"/>
      <c r="O5" s="94"/>
    </row>
    <row r="6" spans="1:15" s="7" customFormat="1" ht="106.5" customHeight="1" x14ac:dyDescent="0.25">
      <c r="A6" s="144">
        <f t="shared" si="0"/>
        <v>4</v>
      </c>
      <c r="B6" s="89"/>
      <c r="C6" s="95"/>
      <c r="D6" s="87"/>
      <c r="E6" s="89"/>
      <c r="F6" s="89"/>
      <c r="G6" s="89"/>
      <c r="H6" s="89"/>
      <c r="I6" s="87"/>
      <c r="J6" s="87"/>
      <c r="K6" s="87"/>
      <c r="L6" s="87"/>
      <c r="M6" s="87"/>
      <c r="N6" s="87"/>
      <c r="O6" s="109"/>
    </row>
    <row r="7" spans="1:15" s="7" customFormat="1" ht="84.75" customHeight="1" x14ac:dyDescent="0.25">
      <c r="A7" s="144">
        <f t="shared" si="0"/>
        <v>5</v>
      </c>
      <c r="B7" s="95"/>
      <c r="C7" s="95"/>
      <c r="D7" s="94"/>
      <c r="E7" s="97"/>
      <c r="F7" s="97"/>
      <c r="G7" s="94"/>
      <c r="H7" s="94"/>
      <c r="I7" s="94"/>
      <c r="J7" s="94"/>
      <c r="K7" s="94"/>
      <c r="L7" s="94"/>
      <c r="M7" s="94"/>
      <c r="N7" s="94"/>
      <c r="O7" s="94"/>
    </row>
    <row r="8" spans="1:15" s="7" customFormat="1" ht="18.75" x14ac:dyDescent="0.25">
      <c r="A8" s="144">
        <f t="shared" si="0"/>
        <v>6</v>
      </c>
      <c r="B8" s="95"/>
      <c r="C8" s="95"/>
      <c r="D8" s="94"/>
      <c r="E8" s="97"/>
      <c r="F8" s="97"/>
      <c r="G8" s="94"/>
      <c r="H8" s="94"/>
      <c r="I8" s="94"/>
      <c r="J8" s="94"/>
      <c r="K8" s="94"/>
      <c r="L8" s="94"/>
      <c r="M8" s="94"/>
      <c r="N8" s="94"/>
      <c r="O8" s="94"/>
    </row>
    <row r="9" spans="1:15" s="7" customFormat="1" ht="18.75" x14ac:dyDescent="0.25">
      <c r="A9" s="144">
        <f t="shared" si="0"/>
        <v>7</v>
      </c>
      <c r="B9" s="95"/>
      <c r="C9" s="95"/>
      <c r="D9" s="94"/>
      <c r="E9" s="97"/>
      <c r="F9" s="97"/>
      <c r="G9" s="97"/>
      <c r="H9" s="97"/>
      <c r="I9" s="94"/>
      <c r="J9" s="94"/>
      <c r="K9" s="94"/>
      <c r="L9" s="94"/>
      <c r="M9" s="94"/>
      <c r="N9" s="94"/>
      <c r="O9" s="94"/>
    </row>
    <row r="10" spans="1:15" s="7" customFormat="1" ht="80.25" customHeight="1" x14ac:dyDescent="0.25">
      <c r="A10" s="144">
        <f t="shared" si="0"/>
        <v>8</v>
      </c>
      <c r="B10" s="94"/>
      <c r="C10" s="95"/>
      <c r="D10" s="94"/>
      <c r="E10" s="97"/>
      <c r="F10" s="97"/>
      <c r="G10" s="94"/>
      <c r="H10" s="94"/>
      <c r="I10" s="94"/>
      <c r="J10" s="94"/>
      <c r="K10" s="94"/>
      <c r="L10" s="94"/>
      <c r="M10" s="94"/>
      <c r="N10" s="94"/>
      <c r="O10" s="94"/>
    </row>
    <row r="11" spans="1:15" s="7" customFormat="1" ht="18.75" x14ac:dyDescent="0.25">
      <c r="A11" s="144">
        <f t="shared" si="0"/>
        <v>9</v>
      </c>
      <c r="B11" s="95"/>
      <c r="C11" s="95"/>
      <c r="D11" s="94"/>
      <c r="E11" s="97"/>
      <c r="F11" s="97"/>
      <c r="G11" s="94"/>
      <c r="H11" s="94"/>
      <c r="I11" s="94"/>
      <c r="J11" s="94"/>
      <c r="K11" s="94"/>
      <c r="L11" s="94"/>
      <c r="M11" s="94"/>
      <c r="N11" s="94"/>
      <c r="O11" s="94"/>
    </row>
    <row r="12" spans="1:15" s="7" customFormat="1" ht="117" customHeight="1" x14ac:dyDescent="0.25">
      <c r="A12" s="144">
        <f t="shared" si="0"/>
        <v>10</v>
      </c>
      <c r="B12" s="95"/>
      <c r="C12" s="95"/>
      <c r="D12" s="94"/>
      <c r="E12" s="97"/>
      <c r="F12" s="97"/>
      <c r="G12" s="94"/>
      <c r="H12" s="94"/>
      <c r="I12" s="94"/>
      <c r="J12" s="94"/>
      <c r="K12" s="94"/>
      <c r="L12" s="94"/>
      <c r="M12" s="94"/>
      <c r="N12" s="94"/>
      <c r="O12" s="94"/>
    </row>
    <row r="13" spans="1:15" s="7" customFormat="1" ht="77.25" customHeight="1" x14ac:dyDescent="0.25">
      <c r="A13" s="144">
        <f t="shared" si="0"/>
        <v>11</v>
      </c>
      <c r="B13" s="95"/>
      <c r="C13" s="95"/>
      <c r="D13" s="94"/>
      <c r="E13" s="97"/>
      <c r="F13" s="97"/>
      <c r="G13" s="94"/>
      <c r="H13" s="94"/>
      <c r="I13" s="94"/>
      <c r="J13" s="94"/>
      <c r="K13" s="94"/>
      <c r="L13" s="94"/>
      <c r="M13" s="94"/>
      <c r="N13" s="94"/>
      <c r="O13" s="94"/>
    </row>
    <row r="14" spans="1:15" s="7" customFormat="1" ht="18.75" x14ac:dyDescent="0.25">
      <c r="A14" s="144">
        <f t="shared" si="0"/>
        <v>12</v>
      </c>
      <c r="B14" s="95"/>
      <c r="C14" s="95"/>
      <c r="D14" s="94"/>
      <c r="E14" s="97"/>
      <c r="F14" s="97"/>
      <c r="G14" s="94"/>
      <c r="H14" s="94"/>
      <c r="I14" s="94"/>
      <c r="J14" s="94"/>
      <c r="K14" s="94"/>
      <c r="L14" s="94"/>
      <c r="M14" s="94"/>
      <c r="N14" s="94"/>
      <c r="O14" s="94"/>
    </row>
    <row r="15" spans="1:15" s="7" customFormat="1" ht="18.75" x14ac:dyDescent="0.25">
      <c r="A15" s="144">
        <f t="shared" si="0"/>
        <v>13</v>
      </c>
      <c r="B15" s="87"/>
      <c r="C15" s="87"/>
      <c r="D15" s="87"/>
      <c r="E15" s="89"/>
      <c r="F15" s="89"/>
      <c r="G15" s="87"/>
      <c r="H15" s="87"/>
      <c r="I15" s="87"/>
      <c r="J15" s="87"/>
      <c r="K15" s="87"/>
      <c r="L15" s="87"/>
      <c r="M15" s="87"/>
      <c r="N15" s="87"/>
      <c r="O15" s="109"/>
    </row>
    <row r="16" spans="1:15" s="7" customFormat="1" ht="18.75" x14ac:dyDescent="0.25">
      <c r="A16" s="144">
        <f t="shared" si="0"/>
        <v>14</v>
      </c>
      <c r="B16" s="94"/>
      <c r="C16" s="87"/>
      <c r="D16" s="94"/>
      <c r="E16" s="97"/>
      <c r="F16" s="97"/>
      <c r="G16" s="94"/>
      <c r="H16" s="94"/>
      <c r="I16" s="95"/>
      <c r="J16" s="94"/>
      <c r="K16" s="94"/>
      <c r="L16" s="94"/>
      <c r="M16" s="94"/>
      <c r="N16" s="94"/>
      <c r="O16" s="94"/>
    </row>
    <row r="17" spans="1:17" s="7" customFormat="1" ht="77.25" customHeight="1" x14ac:dyDescent="0.25">
      <c r="A17" s="95">
        <f t="shared" si="0"/>
        <v>15</v>
      </c>
      <c r="B17" s="95"/>
      <c r="C17" s="87"/>
      <c r="D17" s="94"/>
      <c r="E17" s="97"/>
      <c r="F17" s="97"/>
      <c r="G17" s="94"/>
      <c r="H17" s="94"/>
      <c r="I17" s="94"/>
      <c r="J17" s="94"/>
      <c r="K17" s="94"/>
      <c r="L17" s="94"/>
      <c r="M17" s="94"/>
      <c r="N17" s="94"/>
      <c r="O17" s="94"/>
    </row>
    <row r="18" spans="1:17" s="7" customFormat="1" ht="86.25" customHeight="1" x14ac:dyDescent="0.25">
      <c r="A18" s="95">
        <f t="shared" si="0"/>
        <v>16</v>
      </c>
      <c r="B18" s="95"/>
      <c r="C18" s="87"/>
      <c r="D18" s="162"/>
      <c r="E18" s="97"/>
      <c r="F18" s="162"/>
      <c r="G18" s="161"/>
      <c r="H18" s="161"/>
      <c r="I18" s="94"/>
      <c r="J18" s="94"/>
      <c r="K18" s="94"/>
      <c r="L18" s="94"/>
      <c r="M18" s="94"/>
      <c r="N18" s="94"/>
      <c r="O18" s="94"/>
    </row>
    <row r="19" spans="1:17" s="7" customFormat="1" ht="105" customHeight="1" x14ac:dyDescent="0.25">
      <c r="A19" s="95">
        <f t="shared" si="0"/>
        <v>17</v>
      </c>
      <c r="B19" s="94"/>
      <c r="C19" s="87"/>
      <c r="D19" s="94"/>
      <c r="E19" s="97"/>
      <c r="F19" s="97"/>
      <c r="G19" s="97"/>
      <c r="H19" s="97"/>
      <c r="I19" s="94"/>
      <c r="J19" s="94"/>
      <c r="K19" s="94"/>
      <c r="L19" s="94"/>
      <c r="M19" s="94"/>
      <c r="N19" s="94"/>
      <c r="O19" s="94"/>
    </row>
    <row r="20" spans="1:17" s="7" customFormat="1" ht="18.75" x14ac:dyDescent="0.25">
      <c r="A20" s="144">
        <f t="shared" si="0"/>
        <v>18</v>
      </c>
      <c r="B20" s="95"/>
      <c r="C20" s="95"/>
      <c r="D20" s="94"/>
      <c r="E20" s="97"/>
      <c r="F20" s="97"/>
      <c r="G20" s="94"/>
      <c r="H20" s="94"/>
      <c r="I20" s="94"/>
      <c r="J20" s="94"/>
      <c r="K20" s="94"/>
      <c r="L20" s="94"/>
      <c r="M20" s="94"/>
      <c r="N20" s="94"/>
      <c r="O20" s="94"/>
    </row>
    <row r="21" spans="1:17" s="7" customFormat="1" ht="87" customHeight="1" x14ac:dyDescent="0.25">
      <c r="A21" s="95">
        <f t="shared" si="0"/>
        <v>19</v>
      </c>
      <c r="B21" s="95"/>
      <c r="C21" s="95"/>
      <c r="D21" s="94"/>
      <c r="E21" s="97"/>
      <c r="F21" s="97"/>
      <c r="G21" s="94"/>
      <c r="H21" s="94"/>
      <c r="I21" s="94"/>
      <c r="J21" s="94"/>
      <c r="K21" s="94"/>
      <c r="L21" s="94"/>
      <c r="M21" s="94"/>
      <c r="N21" s="94"/>
      <c r="O21" s="94"/>
    </row>
    <row r="22" spans="1:17" s="7" customFormat="1" ht="18.75" x14ac:dyDescent="0.25">
      <c r="A22" s="144">
        <f t="shared" si="0"/>
        <v>20</v>
      </c>
      <c r="B22" s="95"/>
      <c r="C22" s="95"/>
      <c r="D22" s="94"/>
      <c r="E22" s="97"/>
      <c r="F22" s="97"/>
      <c r="G22" s="94"/>
      <c r="H22" s="94"/>
      <c r="I22" s="94"/>
      <c r="J22" s="94"/>
      <c r="K22" s="94"/>
      <c r="L22" s="94"/>
      <c r="M22" s="94"/>
      <c r="N22" s="94"/>
      <c r="O22" s="94"/>
    </row>
    <row r="23" spans="1:17" s="7" customFormat="1" ht="85.5" customHeight="1" x14ac:dyDescent="0.25">
      <c r="A23" s="95">
        <f t="shared" si="0"/>
        <v>21</v>
      </c>
      <c r="B23" s="106"/>
      <c r="C23" s="106"/>
      <c r="D23" s="105"/>
      <c r="E23" s="97"/>
      <c r="F23" s="108"/>
      <c r="G23" s="105"/>
      <c r="H23" s="105"/>
      <c r="I23" s="105"/>
      <c r="J23" s="105"/>
      <c r="K23" s="105"/>
      <c r="L23" s="105"/>
      <c r="M23" s="105"/>
      <c r="N23" s="105"/>
      <c r="O23" s="105"/>
    </row>
    <row r="24" spans="1:17" s="7" customFormat="1" ht="18.75" x14ac:dyDescent="0.25">
      <c r="A24" s="104">
        <f t="shared" si="0"/>
        <v>22</v>
      </c>
      <c r="B24" s="90"/>
      <c r="C24" s="90"/>
      <c r="D24" s="87"/>
      <c r="E24" s="89"/>
      <c r="F24" s="89"/>
      <c r="G24" s="89"/>
      <c r="H24" s="89"/>
      <c r="I24" s="87"/>
      <c r="J24" s="87"/>
      <c r="K24" s="87"/>
      <c r="L24" s="87"/>
      <c r="M24" s="87"/>
      <c r="N24" s="87"/>
      <c r="O24" s="109"/>
      <c r="P24" s="84"/>
      <c r="Q24" s="84"/>
    </row>
    <row r="25" spans="1:17" s="7" customFormat="1" ht="59.25" customHeight="1" x14ac:dyDescent="0.25">
      <c r="A25" s="95">
        <f t="shared" si="0"/>
        <v>23</v>
      </c>
      <c r="B25" s="106"/>
      <c r="C25" s="106"/>
      <c r="D25" s="105"/>
      <c r="E25" s="97"/>
      <c r="F25" s="108"/>
      <c r="G25" s="105"/>
      <c r="H25" s="105"/>
      <c r="I25" s="105"/>
      <c r="J25" s="105"/>
      <c r="K25" s="105"/>
      <c r="L25" s="105"/>
      <c r="M25" s="105"/>
      <c r="N25" s="105"/>
      <c r="O25" s="105"/>
    </row>
    <row r="26" spans="1:17" ht="18.75" x14ac:dyDescent="0.3">
      <c r="A26" s="167">
        <v>24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</row>
    <row r="27" spans="1:17" s="7" customFormat="1" ht="18.75" x14ac:dyDescent="0.25">
      <c r="A27" s="144">
        <f t="shared" ref="A27:A38" si="1">ROW()-2</f>
        <v>25</v>
      </c>
      <c r="B27" s="95"/>
      <c r="C27" s="95"/>
      <c r="D27" s="94"/>
      <c r="E27" s="97"/>
      <c r="F27" s="97"/>
      <c r="G27" s="94"/>
      <c r="H27" s="94"/>
      <c r="I27" s="94"/>
      <c r="J27" s="94"/>
      <c r="K27" s="94"/>
      <c r="L27" s="94"/>
      <c r="M27" s="94"/>
      <c r="N27" s="94"/>
      <c r="O27" s="94"/>
    </row>
    <row r="28" spans="1:17" s="7" customFormat="1" ht="64.5" customHeight="1" x14ac:dyDescent="0.25">
      <c r="A28" s="144">
        <f t="shared" si="1"/>
        <v>26</v>
      </c>
      <c r="B28" s="95"/>
      <c r="C28" s="95"/>
      <c r="D28" s="94"/>
      <c r="E28" s="97"/>
      <c r="F28" s="97"/>
      <c r="G28" s="94"/>
      <c r="H28" s="94"/>
      <c r="I28" s="94"/>
      <c r="J28" s="94"/>
      <c r="K28" s="94"/>
      <c r="L28" s="94"/>
      <c r="M28" s="94"/>
      <c r="N28" s="94"/>
      <c r="O28" s="94"/>
    </row>
    <row r="29" spans="1:17" s="7" customFormat="1" ht="93" customHeight="1" x14ac:dyDescent="0.25">
      <c r="A29" s="144">
        <f t="shared" si="1"/>
        <v>27</v>
      </c>
      <c r="B29" s="95"/>
      <c r="C29" s="95"/>
      <c r="D29" s="94"/>
      <c r="E29" s="97"/>
      <c r="F29" s="97"/>
      <c r="G29" s="94"/>
      <c r="H29" s="94"/>
      <c r="I29" s="94"/>
      <c r="J29" s="94"/>
      <c r="K29" s="94"/>
      <c r="L29" s="94"/>
      <c r="M29" s="94"/>
      <c r="N29" s="94"/>
      <c r="O29" s="94"/>
    </row>
    <row r="30" spans="1:17" s="7" customFormat="1" ht="60" customHeight="1" x14ac:dyDescent="0.25">
      <c r="A30" s="144">
        <f t="shared" si="1"/>
        <v>28</v>
      </c>
      <c r="B30" s="95"/>
      <c r="C30" s="95"/>
      <c r="D30" s="94"/>
      <c r="E30" s="97"/>
      <c r="F30" s="97"/>
      <c r="G30" s="94"/>
      <c r="H30" s="94"/>
      <c r="I30" s="94"/>
      <c r="J30" s="94"/>
      <c r="K30" s="94"/>
      <c r="L30" s="94"/>
      <c r="M30" s="94"/>
      <c r="N30" s="94"/>
      <c r="O30" s="94"/>
    </row>
    <row r="31" spans="1:17" s="7" customFormat="1" ht="18.75" x14ac:dyDescent="0.25">
      <c r="A31" s="144">
        <f t="shared" si="1"/>
        <v>29</v>
      </c>
      <c r="B31" s="95"/>
      <c r="C31" s="95"/>
      <c r="D31" s="94"/>
      <c r="E31" s="97"/>
      <c r="F31" s="97"/>
      <c r="G31" s="94"/>
      <c r="H31" s="94"/>
      <c r="I31" s="94"/>
      <c r="J31" s="94"/>
      <c r="K31" s="94"/>
      <c r="L31" s="94"/>
      <c r="M31" s="94"/>
      <c r="N31" s="94"/>
      <c r="O31" s="94"/>
    </row>
    <row r="32" spans="1:17" s="7" customFormat="1" ht="18.75" x14ac:dyDescent="0.25">
      <c r="A32" s="144">
        <f t="shared" si="1"/>
        <v>30</v>
      </c>
      <c r="B32" s="95"/>
      <c r="C32" s="95"/>
      <c r="D32" s="94"/>
      <c r="E32" s="97"/>
      <c r="F32" s="97"/>
      <c r="G32" s="94"/>
      <c r="H32" s="94"/>
      <c r="I32" s="94"/>
      <c r="J32" s="94"/>
      <c r="K32" s="94"/>
      <c r="L32" s="94"/>
      <c r="M32" s="94"/>
      <c r="N32" s="94"/>
      <c r="O32" s="94"/>
    </row>
    <row r="33" spans="1:15" s="7" customFormat="1" ht="18.75" x14ac:dyDescent="0.25">
      <c r="A33" s="144">
        <f t="shared" si="1"/>
        <v>31</v>
      </c>
      <c r="B33" s="106"/>
      <c r="C33" s="106"/>
      <c r="D33" s="105"/>
      <c r="E33" s="97"/>
      <c r="F33" s="108"/>
      <c r="G33" s="105"/>
      <c r="H33" s="105"/>
      <c r="I33" s="105"/>
      <c r="J33" s="105"/>
      <c r="K33" s="105"/>
      <c r="L33" s="105"/>
      <c r="M33" s="105"/>
      <c r="N33" s="105"/>
      <c r="O33" s="105"/>
    </row>
    <row r="34" spans="1:15" s="7" customFormat="1" ht="18.75" x14ac:dyDescent="0.25">
      <c r="A34" s="144">
        <f t="shared" si="1"/>
        <v>32</v>
      </c>
      <c r="B34" s="106"/>
      <c r="C34" s="106"/>
      <c r="D34" s="105"/>
      <c r="E34" s="97"/>
      <c r="F34" s="108"/>
      <c r="G34" s="105"/>
      <c r="H34" s="105"/>
      <c r="I34" s="105"/>
      <c r="J34" s="105"/>
      <c r="K34" s="105"/>
      <c r="L34" s="105"/>
      <c r="M34" s="105"/>
      <c r="N34" s="105"/>
      <c r="O34" s="105"/>
    </row>
    <row r="35" spans="1:15" s="7" customFormat="1" ht="18.75" x14ac:dyDescent="0.25">
      <c r="A35" s="144">
        <f t="shared" si="1"/>
        <v>33</v>
      </c>
      <c r="B35" s="94"/>
      <c r="C35" s="94"/>
      <c r="D35" s="94"/>
      <c r="E35" s="97"/>
      <c r="F35" s="97"/>
      <c r="G35" s="94"/>
      <c r="H35" s="94"/>
      <c r="I35" s="94"/>
      <c r="J35" s="94"/>
      <c r="K35" s="94"/>
      <c r="L35" s="94"/>
      <c r="M35" s="94"/>
      <c r="N35" s="94"/>
      <c r="O35" s="94"/>
    </row>
    <row r="36" spans="1:15" s="7" customFormat="1" ht="18.75" x14ac:dyDescent="0.25">
      <c r="A36" s="144">
        <f t="shared" si="1"/>
        <v>34</v>
      </c>
      <c r="B36" s="105"/>
      <c r="C36" s="105"/>
      <c r="D36" s="105"/>
      <c r="E36" s="97"/>
      <c r="F36" s="108"/>
      <c r="G36" s="105"/>
      <c r="H36" s="105"/>
      <c r="I36" s="105"/>
      <c r="J36" s="105"/>
      <c r="K36" s="105"/>
      <c r="L36" s="105"/>
      <c r="M36" s="105"/>
      <c r="N36" s="105"/>
      <c r="O36" s="105"/>
    </row>
    <row r="37" spans="1:15" s="7" customFormat="1" ht="18.75" x14ac:dyDescent="0.25">
      <c r="A37" s="144">
        <f t="shared" si="1"/>
        <v>35</v>
      </c>
      <c r="B37" s="106"/>
      <c r="C37" s="106"/>
      <c r="D37" s="105"/>
      <c r="E37" s="97"/>
      <c r="F37" s="108"/>
      <c r="G37" s="105"/>
      <c r="H37" s="105"/>
      <c r="I37" s="105"/>
      <c r="J37" s="105"/>
      <c r="K37" s="105"/>
      <c r="L37" s="105"/>
      <c r="M37" s="105"/>
      <c r="N37" s="105"/>
      <c r="O37" s="105"/>
    </row>
    <row r="38" spans="1:15" s="7" customFormat="1" ht="18.75" x14ac:dyDescent="0.25">
      <c r="A38" s="144">
        <f t="shared" si="1"/>
        <v>36</v>
      </c>
      <c r="B38" s="95"/>
      <c r="C38" s="95"/>
      <c r="D38" s="94"/>
      <c r="E38" s="97"/>
      <c r="F38" s="97"/>
      <c r="G38" s="94"/>
      <c r="H38" s="94"/>
      <c r="I38" s="94"/>
      <c r="J38" s="94"/>
      <c r="K38" s="94"/>
      <c r="L38" s="94"/>
      <c r="M38" s="94"/>
      <c r="N38" s="94"/>
      <c r="O38" s="94"/>
    </row>
    <row r="39" spans="1:15" s="7" customFormat="1" ht="18.75" x14ac:dyDescent="0.25">
      <c r="A39" s="144"/>
      <c r="B39" s="106"/>
      <c r="C39" s="106"/>
      <c r="D39" s="105"/>
      <c r="E39" s="97"/>
      <c r="F39" s="108"/>
      <c r="G39" s="105"/>
      <c r="H39" s="105"/>
      <c r="I39" s="105"/>
      <c r="J39" s="105"/>
      <c r="K39" s="105"/>
      <c r="L39" s="105"/>
      <c r="M39" s="105"/>
      <c r="N39" s="105"/>
      <c r="O39" s="105"/>
    </row>
    <row r="40" spans="1:15" s="7" customFormat="1" ht="18.75" x14ac:dyDescent="0.25">
      <c r="A40" s="144"/>
      <c r="B40" s="106"/>
      <c r="C40" s="106"/>
      <c r="D40" s="108"/>
      <c r="E40" s="97"/>
      <c r="F40" s="108"/>
      <c r="G40" s="105"/>
      <c r="H40" s="105"/>
      <c r="I40" s="105"/>
      <c r="J40" s="105"/>
      <c r="K40" s="105"/>
      <c r="L40" s="105"/>
      <c r="M40" s="105"/>
      <c r="N40" s="105"/>
      <c r="O40" s="105"/>
    </row>
    <row r="41" spans="1:15" s="7" customFormat="1" ht="18.75" x14ac:dyDescent="0.25">
      <c r="A41" s="144"/>
      <c r="B41" s="106"/>
      <c r="C41" s="106"/>
      <c r="D41" s="105"/>
      <c r="E41" s="97"/>
      <c r="F41" s="108"/>
      <c r="G41" s="105"/>
      <c r="H41" s="105"/>
      <c r="I41" s="105"/>
      <c r="J41" s="105"/>
      <c r="K41" s="105"/>
      <c r="L41" s="105"/>
      <c r="M41" s="105"/>
      <c r="N41" s="105"/>
      <c r="O41" s="105"/>
    </row>
    <row r="42" spans="1:15" s="7" customFormat="1" ht="18.75" x14ac:dyDescent="0.25">
      <c r="A42" s="144"/>
      <c r="B42" s="106"/>
      <c r="C42" s="106"/>
      <c r="D42" s="105"/>
      <c r="E42" s="97"/>
      <c r="F42" s="108"/>
      <c r="G42" s="105"/>
      <c r="H42" s="105"/>
      <c r="I42" s="105"/>
      <c r="J42" s="105"/>
      <c r="K42" s="105"/>
      <c r="L42" s="105"/>
      <c r="M42" s="105"/>
      <c r="N42" s="105"/>
      <c r="O42" s="105"/>
    </row>
    <row r="43" spans="1:15" s="7" customFormat="1" ht="18.75" x14ac:dyDescent="0.25">
      <c r="A43" s="144"/>
      <c r="B43" s="106"/>
      <c r="C43" s="106"/>
      <c r="D43" s="105"/>
      <c r="E43" s="97"/>
      <c r="F43" s="108"/>
      <c r="G43" s="105"/>
      <c r="H43" s="105"/>
      <c r="I43" s="105"/>
      <c r="J43" s="105"/>
      <c r="K43" s="105"/>
      <c r="L43" s="105"/>
      <c r="M43" s="105"/>
      <c r="N43" s="105"/>
      <c r="O43" s="105"/>
    </row>
    <row r="44" spans="1:15" s="7" customFormat="1" ht="18.75" x14ac:dyDescent="0.25">
      <c r="A44" s="144"/>
      <c r="B44" s="95"/>
      <c r="C44" s="95"/>
      <c r="D44" s="94"/>
      <c r="E44" s="97"/>
      <c r="F44" s="97"/>
      <c r="G44" s="94"/>
      <c r="H44" s="94"/>
      <c r="I44" s="94"/>
      <c r="J44" s="94"/>
      <c r="K44" s="94"/>
      <c r="L44" s="94"/>
      <c r="M44" s="94"/>
      <c r="N44" s="94"/>
      <c r="O44" s="105"/>
    </row>
    <row r="45" spans="1:15" s="7" customFormat="1" ht="18.75" x14ac:dyDescent="0.25">
      <c r="A45" s="144"/>
      <c r="B45" s="95"/>
      <c r="C45" s="95"/>
      <c r="D45" s="94"/>
      <c r="E45" s="97"/>
      <c r="F45" s="97"/>
      <c r="G45" s="94"/>
      <c r="H45" s="94"/>
      <c r="I45" s="94"/>
      <c r="J45" s="94"/>
      <c r="K45" s="94"/>
      <c r="L45" s="94"/>
      <c r="M45" s="94"/>
      <c r="N45" s="94"/>
      <c r="O45" s="94"/>
    </row>
    <row r="46" spans="1:15" s="7" customFormat="1" ht="18.75" x14ac:dyDescent="0.25">
      <c r="A46" s="144"/>
      <c r="B46" s="106"/>
      <c r="C46" s="106"/>
      <c r="D46" s="105"/>
      <c r="E46" s="97"/>
      <c r="F46" s="108"/>
      <c r="G46" s="105"/>
      <c r="H46" s="105"/>
      <c r="I46" s="105"/>
      <c r="J46" s="105"/>
      <c r="K46" s="105"/>
      <c r="L46" s="105"/>
      <c r="M46" s="105"/>
      <c r="N46" s="105"/>
      <c r="O46" s="105"/>
    </row>
    <row r="47" spans="1:15" s="7" customFormat="1" ht="18.75" x14ac:dyDescent="0.25">
      <c r="A47" s="144"/>
      <c r="B47" s="95"/>
      <c r="C47" s="95"/>
      <c r="D47" s="94"/>
      <c r="E47" s="97"/>
      <c r="F47" s="97"/>
      <c r="G47" s="94"/>
      <c r="H47" s="94"/>
      <c r="I47" s="94"/>
      <c r="J47" s="94"/>
      <c r="K47" s="94"/>
      <c r="L47" s="94"/>
      <c r="M47" s="94"/>
      <c r="N47" s="94"/>
      <c r="O47" s="94"/>
    </row>
    <row r="48" spans="1:15" s="7" customFormat="1" ht="18.75" x14ac:dyDescent="0.25">
      <c r="A48" s="144"/>
      <c r="B48" s="95"/>
      <c r="C48" s="95"/>
      <c r="D48" s="94"/>
      <c r="E48" s="97"/>
      <c r="F48" s="97"/>
      <c r="G48" s="94"/>
      <c r="H48" s="94"/>
      <c r="I48" s="94"/>
      <c r="J48" s="94"/>
      <c r="K48" s="94"/>
      <c r="L48" s="94"/>
      <c r="M48" s="94"/>
      <c r="N48" s="94"/>
      <c r="O48" s="94"/>
    </row>
    <row r="49" spans="1:15" s="7" customFormat="1" ht="18.75" x14ac:dyDescent="0.25">
      <c r="A49" s="144"/>
      <c r="B49" s="106"/>
      <c r="C49" s="106"/>
      <c r="D49" s="105"/>
      <c r="E49" s="97"/>
      <c r="F49" s="108"/>
      <c r="G49" s="105"/>
      <c r="H49" s="105"/>
      <c r="I49" s="105"/>
      <c r="J49" s="105"/>
      <c r="K49" s="105"/>
      <c r="L49" s="105"/>
      <c r="M49" s="105"/>
      <c r="N49" s="105"/>
      <c r="O49" s="105"/>
    </row>
    <row r="50" spans="1:15" s="7" customFormat="1" ht="18.75" x14ac:dyDescent="0.25">
      <c r="A50" s="144"/>
      <c r="B50" s="106"/>
      <c r="C50" s="106"/>
      <c r="D50" s="105"/>
      <c r="E50" s="97"/>
      <c r="F50" s="108"/>
      <c r="G50" s="105"/>
      <c r="H50" s="105"/>
      <c r="I50" s="105"/>
      <c r="J50" s="105"/>
      <c r="K50" s="105"/>
      <c r="L50" s="105"/>
      <c r="M50" s="105"/>
      <c r="N50" s="105"/>
      <c r="O50" s="105"/>
    </row>
    <row r="51" spans="1:15" s="7" customFormat="1" ht="18.75" x14ac:dyDescent="0.25">
      <c r="A51" s="144"/>
      <c r="B51" s="108"/>
      <c r="C51" s="108"/>
      <c r="D51" s="105"/>
      <c r="E51" s="97"/>
      <c r="F51" s="108"/>
      <c r="G51" s="105"/>
      <c r="H51" s="105"/>
      <c r="I51" s="105"/>
      <c r="J51" s="105"/>
      <c r="K51" s="105"/>
      <c r="L51" s="105"/>
      <c r="M51" s="105"/>
      <c r="N51" s="105"/>
      <c r="O51" s="105"/>
    </row>
    <row r="52" spans="1:15" s="7" customFormat="1" ht="18.75" x14ac:dyDescent="0.25">
      <c r="A52" s="144"/>
      <c r="B52" s="95"/>
      <c r="C52" s="95"/>
      <c r="D52" s="94"/>
      <c r="E52" s="97"/>
      <c r="F52" s="97"/>
      <c r="G52" s="94"/>
      <c r="H52" s="94"/>
      <c r="I52" s="94"/>
      <c r="J52" s="94"/>
      <c r="K52" s="94"/>
      <c r="L52" s="94"/>
      <c r="M52" s="94"/>
      <c r="N52" s="94"/>
      <c r="O52" s="94"/>
    </row>
    <row r="53" spans="1:15" s="7" customFormat="1" ht="18.75" x14ac:dyDescent="0.25">
      <c r="A53" s="144"/>
      <c r="B53" s="106"/>
      <c r="C53" s="106"/>
      <c r="D53" s="105"/>
      <c r="E53" s="97"/>
      <c r="F53" s="108"/>
      <c r="G53" s="105"/>
      <c r="H53" s="105"/>
      <c r="I53" s="105"/>
      <c r="J53" s="105"/>
      <c r="K53" s="105"/>
      <c r="L53" s="105"/>
      <c r="M53" s="105"/>
      <c r="N53" s="105"/>
      <c r="O53" s="105"/>
    </row>
    <row r="54" spans="1:15" s="7" customFormat="1" ht="18.75" x14ac:dyDescent="0.25">
      <c r="A54" s="144"/>
      <c r="B54" s="95"/>
      <c r="C54" s="95"/>
      <c r="D54" s="94"/>
      <c r="E54" s="97"/>
      <c r="F54" s="97"/>
      <c r="G54" s="94"/>
      <c r="H54" s="94"/>
      <c r="I54" s="94"/>
      <c r="J54" s="94"/>
      <c r="K54" s="94"/>
      <c r="L54" s="94"/>
      <c r="M54" s="94"/>
      <c r="N54" s="94"/>
      <c r="O54" s="94"/>
    </row>
    <row r="55" spans="1:15" s="7" customFormat="1" ht="18.75" x14ac:dyDescent="0.25">
      <c r="A55" s="144"/>
      <c r="B55" s="94"/>
      <c r="C55" s="94"/>
      <c r="D55" s="94"/>
      <c r="E55" s="97"/>
      <c r="F55" s="97"/>
      <c r="G55" s="94"/>
      <c r="H55" s="94"/>
      <c r="I55" s="94"/>
      <c r="J55" s="94"/>
      <c r="K55" s="94"/>
      <c r="L55" s="94"/>
      <c r="M55" s="94"/>
      <c r="N55" s="94"/>
      <c r="O55" s="94"/>
    </row>
    <row r="56" spans="1:15" s="7" customFormat="1" ht="75.75" customHeight="1" x14ac:dyDescent="0.25">
      <c r="A56" s="144"/>
      <c r="B56" s="95"/>
      <c r="C56" s="95"/>
      <c r="D56" s="94"/>
      <c r="E56" s="97"/>
      <c r="F56" s="97"/>
      <c r="G56" s="94"/>
      <c r="H56" s="94"/>
      <c r="I56" s="94"/>
      <c r="J56" s="94"/>
      <c r="K56" s="94"/>
      <c r="L56" s="94"/>
      <c r="M56" s="94"/>
      <c r="N56" s="94"/>
      <c r="O56" s="94"/>
    </row>
    <row r="57" spans="1:15" s="7" customFormat="1" ht="18.75" x14ac:dyDescent="0.25">
      <c r="A57" s="144"/>
      <c r="B57" s="95"/>
      <c r="C57" s="95"/>
      <c r="D57" s="94"/>
      <c r="E57" s="97"/>
      <c r="F57" s="97"/>
      <c r="G57" s="94"/>
      <c r="H57" s="94"/>
      <c r="I57" s="94"/>
      <c r="J57" s="94"/>
      <c r="K57" s="94"/>
      <c r="L57" s="94"/>
      <c r="M57" s="94"/>
      <c r="N57" s="94"/>
      <c r="O57" s="94"/>
    </row>
    <row r="58" spans="1:15" s="7" customFormat="1" ht="18.75" x14ac:dyDescent="0.25">
      <c r="A58" s="144"/>
      <c r="B58" s="106"/>
      <c r="C58" s="106"/>
      <c r="D58" s="105"/>
      <c r="E58" s="97"/>
      <c r="F58" s="108"/>
      <c r="G58" s="105"/>
      <c r="H58" s="105"/>
      <c r="I58" s="105"/>
      <c r="J58" s="105"/>
      <c r="K58" s="105"/>
      <c r="L58" s="105"/>
      <c r="M58" s="105"/>
      <c r="N58" s="105"/>
      <c r="O58" s="105"/>
    </row>
    <row r="59" spans="1:15" s="7" customFormat="1" ht="18.75" x14ac:dyDescent="0.25">
      <c r="A59" s="144"/>
      <c r="B59" s="106"/>
      <c r="C59" s="106"/>
      <c r="D59" s="105"/>
      <c r="E59" s="97"/>
      <c r="F59" s="108"/>
      <c r="G59" s="105"/>
      <c r="H59" s="105"/>
      <c r="I59" s="105"/>
      <c r="J59" s="105"/>
      <c r="K59" s="105"/>
      <c r="L59" s="105"/>
      <c r="M59" s="105"/>
      <c r="N59" s="105"/>
      <c r="O59" s="105"/>
    </row>
    <row r="60" spans="1:15" s="7" customFormat="1" ht="18.75" x14ac:dyDescent="0.25">
      <c r="A60" s="144"/>
      <c r="B60" s="106"/>
      <c r="C60" s="106"/>
      <c r="D60" s="105"/>
      <c r="E60" s="97"/>
      <c r="F60" s="108"/>
      <c r="G60" s="105"/>
      <c r="H60" s="105"/>
      <c r="I60" s="105"/>
      <c r="J60" s="105"/>
      <c r="K60" s="105"/>
      <c r="L60" s="105"/>
      <c r="M60" s="105"/>
      <c r="N60" s="105"/>
      <c r="O60" s="105"/>
    </row>
    <row r="61" spans="1:15" s="7" customFormat="1" ht="18.75" x14ac:dyDescent="0.25">
      <c r="A61" s="144"/>
      <c r="B61" s="95"/>
      <c r="C61" s="95"/>
      <c r="D61" s="94"/>
      <c r="E61" s="97"/>
      <c r="F61" s="97"/>
      <c r="G61" s="94"/>
      <c r="H61" s="94"/>
      <c r="I61" s="94"/>
      <c r="J61" s="94"/>
      <c r="K61" s="94"/>
      <c r="L61" s="94"/>
      <c r="M61" s="94"/>
      <c r="N61" s="94"/>
      <c r="O61" s="94"/>
    </row>
    <row r="62" spans="1:15" s="7" customFormat="1" ht="18.75" x14ac:dyDescent="0.25">
      <c r="A62" s="144"/>
      <c r="B62" s="95"/>
      <c r="C62" s="95"/>
      <c r="D62" s="94"/>
      <c r="E62" s="97"/>
      <c r="F62" s="97"/>
      <c r="G62" s="94"/>
      <c r="H62" s="94"/>
      <c r="I62" s="94"/>
      <c r="J62" s="94"/>
      <c r="K62" s="94"/>
      <c r="L62" s="94"/>
      <c r="M62" s="94"/>
      <c r="N62" s="94"/>
      <c r="O62" s="94"/>
    </row>
    <row r="63" spans="1:15" s="7" customFormat="1" ht="18.75" x14ac:dyDescent="0.25">
      <c r="A63" s="144"/>
      <c r="B63" s="95"/>
      <c r="C63" s="95"/>
      <c r="D63" s="94"/>
      <c r="E63" s="97"/>
      <c r="F63" s="97"/>
      <c r="G63" s="94"/>
      <c r="H63" s="94"/>
      <c r="I63" s="94"/>
      <c r="J63" s="94"/>
      <c r="K63" s="94"/>
      <c r="L63" s="94"/>
      <c r="M63" s="94"/>
      <c r="N63" s="94"/>
      <c r="O63" s="94"/>
    </row>
    <row r="64" spans="1:15" s="7" customFormat="1" ht="18.75" x14ac:dyDescent="0.25">
      <c r="A64" s="165"/>
      <c r="B64" s="163"/>
      <c r="C64" s="163"/>
      <c r="D64" s="166"/>
      <c r="E64" s="164"/>
      <c r="F64" s="164"/>
      <c r="G64" s="166"/>
      <c r="H64" s="166"/>
      <c r="I64" s="166"/>
      <c r="J64" s="166"/>
      <c r="K64" s="166"/>
      <c r="L64" s="166"/>
      <c r="M64" s="166"/>
      <c r="N64" s="166"/>
      <c r="O64" s="166"/>
    </row>
    <row r="65" spans="1:15" s="7" customFormat="1" ht="18.75" x14ac:dyDescent="0.25">
      <c r="A65" s="144"/>
      <c r="B65" s="94"/>
      <c r="C65" s="94"/>
      <c r="D65" s="94"/>
      <c r="E65" s="97"/>
      <c r="F65" s="97"/>
      <c r="G65" s="94"/>
      <c r="H65" s="94"/>
      <c r="I65" s="94"/>
      <c r="J65" s="94"/>
      <c r="K65" s="94"/>
      <c r="L65" s="94"/>
      <c r="M65" s="94"/>
      <c r="N65" s="94"/>
      <c r="O65" s="94"/>
    </row>
    <row r="66" spans="1:15" s="7" customFormat="1" ht="18.75" x14ac:dyDescent="0.25">
      <c r="A66" s="144"/>
      <c r="B66" s="90"/>
      <c r="C66" s="90"/>
      <c r="D66" s="87"/>
      <c r="E66" s="97"/>
      <c r="F66" s="89"/>
      <c r="G66" s="87"/>
      <c r="H66" s="87"/>
      <c r="I66" s="87"/>
      <c r="J66" s="87"/>
      <c r="K66" s="87"/>
      <c r="L66" s="87"/>
      <c r="M66" s="87"/>
      <c r="N66" s="87"/>
      <c r="O66" s="109"/>
    </row>
    <row r="67" spans="1:15" s="7" customFormat="1" ht="61.5" customHeight="1" x14ac:dyDescent="0.25">
      <c r="A67" s="144"/>
      <c r="B67" s="95"/>
      <c r="C67" s="95"/>
      <c r="D67" s="94"/>
      <c r="E67" s="97"/>
      <c r="F67" s="97"/>
      <c r="G67" s="94"/>
      <c r="H67" s="94"/>
      <c r="I67" s="94"/>
      <c r="J67" s="87"/>
      <c r="K67" s="87"/>
      <c r="L67" s="87"/>
      <c r="M67" s="94"/>
      <c r="N67" s="94"/>
      <c r="O67" s="94"/>
    </row>
    <row r="68" spans="1:15" s="7" customFormat="1" ht="18.75" x14ac:dyDescent="0.25">
      <c r="A68" s="144"/>
      <c r="B68" s="90"/>
      <c r="C68" s="90"/>
      <c r="D68" s="87"/>
      <c r="E68" s="97"/>
      <c r="F68" s="89"/>
      <c r="G68" s="87"/>
      <c r="H68" s="87"/>
      <c r="I68" s="87"/>
      <c r="J68" s="87"/>
      <c r="K68" s="87"/>
      <c r="L68" s="87"/>
      <c r="M68" s="87"/>
      <c r="N68" s="87"/>
      <c r="O68" s="87"/>
    </row>
    <row r="69" spans="1:15" s="7" customFormat="1" ht="18.75" x14ac:dyDescent="0.25">
      <c r="A69" s="144"/>
      <c r="B69" s="106"/>
      <c r="C69" s="106"/>
      <c r="D69" s="105"/>
      <c r="E69" s="97"/>
      <c r="F69" s="108"/>
      <c r="G69" s="105"/>
      <c r="H69" s="105"/>
      <c r="I69" s="105"/>
      <c r="J69" s="105"/>
      <c r="K69" s="105"/>
      <c r="L69" s="105"/>
      <c r="M69" s="105"/>
      <c r="N69" s="105"/>
      <c r="O69" s="105"/>
    </row>
    <row r="70" spans="1:15" s="7" customFormat="1" ht="18.75" x14ac:dyDescent="0.25">
      <c r="A70" s="144"/>
      <c r="B70" s="95"/>
      <c r="C70" s="95"/>
      <c r="D70" s="94"/>
      <c r="E70" s="97"/>
      <c r="F70" s="97"/>
      <c r="G70" s="94"/>
      <c r="H70" s="94"/>
      <c r="I70" s="94"/>
      <c r="J70" s="94"/>
      <c r="K70" s="94"/>
      <c r="L70" s="94"/>
      <c r="M70" s="94"/>
      <c r="N70" s="94"/>
      <c r="O70" s="94"/>
    </row>
    <row r="71" spans="1:15" s="7" customFormat="1" ht="18.75" x14ac:dyDescent="0.25">
      <c r="A71" s="144"/>
      <c r="B71" s="106"/>
      <c r="C71" s="106"/>
      <c r="D71" s="105"/>
      <c r="E71" s="97"/>
      <c r="F71" s="108"/>
      <c r="G71" s="105"/>
      <c r="H71" s="105"/>
      <c r="I71" s="105"/>
      <c r="J71" s="105"/>
      <c r="K71" s="105"/>
      <c r="L71" s="105"/>
      <c r="M71" s="105"/>
      <c r="N71" s="105"/>
      <c r="O71" s="105"/>
    </row>
    <row r="72" spans="1:15" s="7" customFormat="1" ht="18.75" x14ac:dyDescent="0.3">
      <c r="A72" s="144"/>
      <c r="B72" s="121"/>
      <c r="C72" s="121"/>
      <c r="D72" s="121"/>
      <c r="E72" s="97"/>
      <c r="F72" s="108"/>
      <c r="G72" s="105"/>
      <c r="H72" s="105"/>
      <c r="I72" s="105"/>
      <c r="J72" s="105"/>
      <c r="K72" s="105"/>
      <c r="L72" s="105"/>
      <c r="M72" s="105"/>
      <c r="N72" s="105"/>
      <c r="O72" s="105"/>
    </row>
    <row r="73" spans="1:15" s="7" customFormat="1" ht="18.75" x14ac:dyDescent="0.25">
      <c r="A73" s="144"/>
      <c r="B73" s="106"/>
      <c r="C73" s="106"/>
      <c r="D73" s="105"/>
      <c r="E73" s="97"/>
      <c r="F73" s="108"/>
      <c r="G73" s="105"/>
      <c r="H73" s="105"/>
      <c r="I73" s="105"/>
      <c r="J73" s="105"/>
      <c r="K73" s="105"/>
      <c r="L73" s="105"/>
      <c r="M73" s="105"/>
      <c r="N73" s="105"/>
      <c r="O73" s="105"/>
    </row>
    <row r="74" spans="1:15" s="7" customFormat="1" ht="77.25" customHeight="1" x14ac:dyDescent="0.25">
      <c r="A74" s="144"/>
      <c r="B74" s="104"/>
      <c r="C74" s="104"/>
      <c r="D74" s="109"/>
      <c r="E74" s="97"/>
      <c r="F74" s="155"/>
      <c r="G74" s="109"/>
      <c r="H74" s="109"/>
      <c r="I74" s="109"/>
      <c r="J74" s="109"/>
      <c r="K74" s="109"/>
      <c r="L74" s="109"/>
      <c r="M74" s="109"/>
      <c r="N74" s="109"/>
      <c r="O74" s="109"/>
    </row>
    <row r="75" spans="1:15" s="7" customFormat="1" ht="129.75" customHeight="1" x14ac:dyDescent="0.25">
      <c r="A75" s="144"/>
      <c r="B75" s="104"/>
      <c r="C75" s="104"/>
      <c r="D75" s="109"/>
      <c r="E75" s="97"/>
      <c r="F75" s="155"/>
      <c r="G75" s="109"/>
      <c r="H75" s="109"/>
      <c r="I75" s="109"/>
      <c r="J75" s="109"/>
      <c r="K75" s="109"/>
      <c r="L75" s="109"/>
      <c r="M75" s="109"/>
      <c r="N75" s="109"/>
      <c r="O75" s="109"/>
    </row>
    <row r="76" spans="1:15" s="7" customFormat="1" ht="81" customHeight="1" x14ac:dyDescent="0.25">
      <c r="A76" s="144"/>
      <c r="B76" s="95"/>
      <c r="C76" s="95"/>
      <c r="D76" s="94"/>
      <c r="E76" s="97"/>
      <c r="F76" s="97"/>
      <c r="G76" s="94"/>
      <c r="H76" s="94"/>
      <c r="I76" s="94"/>
      <c r="J76" s="94"/>
      <c r="K76" s="94"/>
      <c r="L76" s="94"/>
      <c r="M76" s="94"/>
      <c r="N76" s="94"/>
      <c r="O76" s="94"/>
    </row>
    <row r="77" spans="1:15" s="7" customFormat="1" ht="68.25" customHeight="1" x14ac:dyDescent="0.25">
      <c r="A77" s="144"/>
      <c r="B77" s="95"/>
      <c r="C77" s="95"/>
      <c r="D77" s="94"/>
      <c r="E77" s="97"/>
      <c r="F77" s="97"/>
      <c r="G77" s="94"/>
      <c r="H77" s="94"/>
      <c r="I77" s="94"/>
      <c r="J77" s="94"/>
      <c r="K77" s="94"/>
      <c r="L77" s="94"/>
      <c r="M77" s="94"/>
      <c r="N77" s="94"/>
      <c r="O77" s="94"/>
    </row>
    <row r="78" spans="1:15" s="7" customFormat="1" ht="68.25" customHeight="1" x14ac:dyDescent="0.25">
      <c r="A78" s="95"/>
      <c r="B78" s="95"/>
      <c r="C78" s="95"/>
      <c r="D78" s="94"/>
      <c r="E78" s="97"/>
      <c r="F78" s="97"/>
      <c r="G78" s="94"/>
      <c r="H78" s="94"/>
      <c r="I78" s="94"/>
      <c r="J78" s="94"/>
      <c r="K78" s="94"/>
      <c r="L78" s="94"/>
      <c r="M78" s="94"/>
      <c r="N78" s="94"/>
      <c r="O78" s="94"/>
    </row>
    <row r="79" spans="1:15" s="7" customFormat="1" ht="68.25" customHeight="1" x14ac:dyDescent="0.25">
      <c r="A79" s="95"/>
      <c r="B79" s="95"/>
      <c r="C79" s="95"/>
      <c r="D79" s="94"/>
      <c r="E79" s="97"/>
      <c r="F79" s="97"/>
      <c r="G79" s="94"/>
      <c r="H79" s="94"/>
      <c r="I79" s="94"/>
      <c r="J79" s="94"/>
      <c r="K79" s="94"/>
      <c r="L79" s="94"/>
      <c r="M79" s="94"/>
      <c r="N79" s="94"/>
      <c r="O79" s="94"/>
    </row>
    <row r="80" spans="1:15" s="7" customFormat="1" ht="68.25" customHeight="1" x14ac:dyDescent="0.25">
      <c r="A80" s="95"/>
      <c r="B80" s="95"/>
      <c r="C80" s="95"/>
      <c r="D80" s="94"/>
      <c r="E80" s="97"/>
      <c r="F80" s="97"/>
      <c r="G80" s="94"/>
      <c r="H80" s="94"/>
      <c r="I80" s="94"/>
      <c r="J80" s="94"/>
      <c r="K80" s="94"/>
      <c r="L80" s="94"/>
      <c r="M80" s="94"/>
      <c r="N80" s="94"/>
      <c r="O80" s="94"/>
    </row>
    <row r="81" spans="1:15" s="7" customFormat="1" ht="68.25" customHeight="1" x14ac:dyDescent="0.25">
      <c r="A81" s="95"/>
      <c r="B81" s="95"/>
      <c r="C81" s="95"/>
      <c r="D81" s="94"/>
      <c r="E81" s="97"/>
      <c r="F81" s="97"/>
      <c r="G81" s="94"/>
      <c r="H81" s="94"/>
      <c r="I81" s="94"/>
      <c r="J81" s="94"/>
      <c r="K81" s="94"/>
      <c r="L81" s="94"/>
      <c r="M81" s="94"/>
      <c r="N81" s="94"/>
      <c r="O81" s="94"/>
    </row>
    <row r="82" spans="1:15" s="7" customFormat="1" ht="111" customHeight="1" x14ac:dyDescent="0.25">
      <c r="A82" s="144"/>
      <c r="B82" s="94"/>
      <c r="C82" s="94"/>
      <c r="D82" s="94"/>
      <c r="E82" s="97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1:15" s="7" customFormat="1" ht="18.75" x14ac:dyDescent="0.25">
      <c r="A83" s="144"/>
      <c r="B83" s="106"/>
      <c r="C83" s="106"/>
      <c r="D83" s="105"/>
      <c r="E83" s="97"/>
      <c r="F83" s="108"/>
      <c r="G83" s="105"/>
      <c r="H83" s="105"/>
      <c r="I83" s="105"/>
      <c r="J83" s="105"/>
      <c r="K83" s="105"/>
      <c r="L83" s="105"/>
      <c r="M83" s="105"/>
      <c r="N83" s="105"/>
      <c r="O83" s="105"/>
    </row>
    <row r="84" spans="1:15" s="7" customFormat="1" ht="18.75" x14ac:dyDescent="0.25">
      <c r="A84" s="144"/>
      <c r="B84" s="95"/>
      <c r="C84" s="95"/>
      <c r="D84" s="94"/>
      <c r="E84" s="97"/>
      <c r="F84" s="97"/>
      <c r="G84" s="94"/>
      <c r="H84" s="94"/>
      <c r="I84" s="94"/>
      <c r="J84" s="94"/>
      <c r="K84" s="94"/>
      <c r="L84" s="94"/>
      <c r="M84" s="94"/>
      <c r="N84" s="94"/>
      <c r="O84" s="94"/>
    </row>
    <row r="85" spans="1:15" s="7" customFormat="1" ht="18.75" x14ac:dyDescent="0.25">
      <c r="A85" s="144"/>
      <c r="B85" s="106"/>
      <c r="C85" s="106"/>
      <c r="D85" s="105"/>
      <c r="E85" s="97"/>
      <c r="F85" s="108"/>
      <c r="G85" s="105"/>
      <c r="H85" s="105"/>
      <c r="I85" s="105"/>
      <c r="J85" s="105"/>
      <c r="K85" s="105"/>
      <c r="L85" s="105"/>
      <c r="M85" s="105"/>
      <c r="N85" s="105"/>
      <c r="O85" s="105"/>
    </row>
    <row r="86" spans="1:15" s="7" customFormat="1" ht="18.75" x14ac:dyDescent="0.25">
      <c r="A86" s="144"/>
      <c r="B86" s="141"/>
      <c r="C86" s="141"/>
      <c r="D86" s="130"/>
      <c r="E86" s="97"/>
      <c r="F86" s="136"/>
      <c r="G86" s="130"/>
      <c r="H86" s="130"/>
      <c r="I86" s="130"/>
      <c r="J86" s="130"/>
      <c r="K86" s="130"/>
      <c r="L86" s="130"/>
      <c r="M86" s="130"/>
      <c r="N86" s="130"/>
      <c r="O86" s="142"/>
    </row>
    <row r="87" spans="1:15" s="7" customFormat="1" ht="18.75" x14ac:dyDescent="0.25">
      <c r="A87" s="144"/>
      <c r="B87" s="95"/>
      <c r="C87" s="95"/>
      <c r="D87" s="94"/>
      <c r="E87" s="97"/>
      <c r="F87" s="97"/>
      <c r="G87" s="94"/>
      <c r="H87" s="94"/>
      <c r="I87" s="94"/>
      <c r="J87" s="94"/>
      <c r="K87" s="94"/>
      <c r="L87" s="94"/>
      <c r="M87" s="94"/>
      <c r="N87" s="94"/>
      <c r="O87" s="94"/>
    </row>
    <row r="88" spans="1:15" s="7" customFormat="1" ht="18.75" x14ac:dyDescent="0.25">
      <c r="A88" s="144"/>
      <c r="B88" s="95"/>
      <c r="C88" s="95"/>
      <c r="D88" s="94"/>
      <c r="E88" s="97"/>
      <c r="F88" s="97"/>
      <c r="G88" s="94"/>
      <c r="H88" s="94"/>
      <c r="I88" s="94"/>
      <c r="J88" s="94"/>
      <c r="K88" s="94"/>
      <c r="L88" s="94"/>
      <c r="M88" s="94"/>
      <c r="N88" s="94"/>
      <c r="O88" s="94"/>
    </row>
    <row r="89" spans="1:15" s="7" customFormat="1" ht="18.75" x14ac:dyDescent="0.25">
      <c r="A89" s="144"/>
      <c r="B89" s="95"/>
      <c r="C89" s="95"/>
      <c r="D89" s="94"/>
      <c r="E89" s="97"/>
      <c r="F89" s="97"/>
      <c r="G89" s="94"/>
      <c r="H89" s="94"/>
      <c r="I89" s="94"/>
      <c r="J89" s="94"/>
      <c r="K89" s="94"/>
      <c r="L89" s="94"/>
      <c r="M89" s="94"/>
      <c r="N89" s="94"/>
      <c r="O89" s="94"/>
    </row>
    <row r="90" spans="1:15" s="7" customFormat="1" ht="18.75" x14ac:dyDescent="0.25">
      <c r="A90" s="144"/>
      <c r="B90" s="106"/>
      <c r="C90" s="106"/>
      <c r="D90" s="105"/>
      <c r="E90" s="97"/>
      <c r="F90" s="108"/>
      <c r="G90" s="105"/>
      <c r="H90" s="105"/>
      <c r="I90" s="105"/>
      <c r="J90" s="105"/>
      <c r="K90" s="105"/>
      <c r="L90" s="105"/>
      <c r="M90" s="105"/>
      <c r="N90" s="105"/>
      <c r="O90" s="105"/>
    </row>
    <row r="91" spans="1:15" s="7" customFormat="1" ht="18.75" x14ac:dyDescent="0.25">
      <c r="A91" s="144"/>
      <c r="B91" s="95"/>
      <c r="C91" s="95"/>
      <c r="D91" s="94"/>
      <c r="E91" s="97"/>
      <c r="F91" s="97"/>
      <c r="G91" s="94"/>
      <c r="H91" s="94"/>
      <c r="I91" s="94"/>
      <c r="J91" s="94"/>
      <c r="K91" s="94"/>
      <c r="L91" s="94"/>
      <c r="M91" s="94"/>
      <c r="N91" s="94"/>
      <c r="O91" s="94"/>
    </row>
    <row r="92" spans="1:15" s="7" customFormat="1" ht="18.75" x14ac:dyDescent="0.25">
      <c r="A92" s="144"/>
      <c r="B92" s="95"/>
      <c r="C92" s="95"/>
      <c r="D92" s="94"/>
      <c r="E92" s="97"/>
      <c r="F92" s="97"/>
      <c r="G92" s="94"/>
      <c r="H92" s="94"/>
      <c r="I92" s="94"/>
      <c r="J92" s="94"/>
      <c r="K92" s="94"/>
      <c r="L92" s="94"/>
      <c r="M92" s="94"/>
      <c r="N92" s="94"/>
      <c r="O92" s="94"/>
    </row>
    <row r="93" spans="1:15" s="7" customFormat="1" ht="18.75" x14ac:dyDescent="0.25">
      <c r="A93" s="144"/>
      <c r="B93" s="106"/>
      <c r="C93" s="106"/>
      <c r="D93" s="106"/>
      <c r="E93" s="97"/>
      <c r="F93" s="108"/>
      <c r="G93" s="105"/>
      <c r="H93" s="105"/>
      <c r="I93" s="105"/>
      <c r="J93" s="105"/>
      <c r="K93" s="105"/>
      <c r="L93" s="105"/>
      <c r="M93" s="105"/>
      <c r="N93" s="105"/>
      <c r="O93" s="105"/>
    </row>
    <row r="94" spans="1:15" s="7" customFormat="1" ht="18.75" x14ac:dyDescent="0.25">
      <c r="A94" s="144"/>
      <c r="B94" s="98"/>
      <c r="C94" s="138"/>
      <c r="D94" s="87"/>
      <c r="E94" s="97"/>
      <c r="F94" s="89"/>
      <c r="G94" s="87"/>
      <c r="H94" s="87"/>
      <c r="I94" s="87"/>
      <c r="J94" s="87"/>
      <c r="K94" s="87"/>
      <c r="L94" s="87"/>
      <c r="M94" s="87"/>
      <c r="N94" s="87"/>
      <c r="O94" s="109"/>
    </row>
    <row r="95" spans="1:15" s="7" customFormat="1" ht="18.75" x14ac:dyDescent="0.25">
      <c r="A95" s="144"/>
      <c r="B95" s="95"/>
      <c r="C95" s="95"/>
      <c r="D95" s="94"/>
      <c r="E95" s="97"/>
      <c r="F95" s="97"/>
      <c r="G95" s="94"/>
      <c r="H95" s="94"/>
      <c r="I95" s="94"/>
      <c r="J95" s="94"/>
      <c r="K95" s="94"/>
      <c r="L95" s="94"/>
      <c r="M95" s="94"/>
      <c r="N95" s="94"/>
      <c r="O95" s="94"/>
    </row>
    <row r="96" spans="1:15" s="7" customFormat="1" ht="18.75" x14ac:dyDescent="0.25">
      <c r="A96" s="144"/>
      <c r="B96" s="106"/>
      <c r="C96" s="106"/>
      <c r="D96" s="105"/>
      <c r="E96" s="97"/>
      <c r="F96" s="108"/>
      <c r="G96" s="105"/>
      <c r="H96" s="105"/>
      <c r="I96" s="105"/>
      <c r="J96" s="105"/>
      <c r="K96" s="105"/>
      <c r="L96" s="105"/>
      <c r="M96" s="105"/>
      <c r="N96" s="105"/>
      <c r="O96" s="105"/>
    </row>
    <row r="97" spans="1:15" s="7" customFormat="1" ht="18.75" x14ac:dyDescent="0.25">
      <c r="A97" s="144"/>
      <c r="B97" s="90"/>
      <c r="C97" s="90"/>
      <c r="D97" s="87"/>
      <c r="E97" s="97"/>
      <c r="F97" s="89"/>
      <c r="G97" s="87"/>
      <c r="H97" s="87"/>
      <c r="I97" s="87"/>
      <c r="J97" s="87"/>
      <c r="K97" s="87"/>
      <c r="L97" s="87"/>
      <c r="M97" s="87"/>
      <c r="N97" s="87"/>
      <c r="O97" s="87"/>
    </row>
    <row r="98" spans="1:15" s="7" customFormat="1" ht="18.75" x14ac:dyDescent="0.25">
      <c r="A98" s="144"/>
      <c r="B98" s="106"/>
      <c r="C98" s="106"/>
      <c r="D98" s="105"/>
      <c r="E98" s="97"/>
      <c r="F98" s="108"/>
      <c r="G98" s="105"/>
      <c r="H98" s="105"/>
      <c r="I98" s="105"/>
      <c r="J98" s="105"/>
      <c r="K98" s="105"/>
      <c r="L98" s="105"/>
      <c r="M98" s="105"/>
      <c r="N98" s="105"/>
      <c r="O98" s="105"/>
    </row>
    <row r="99" spans="1:15" s="7" customFormat="1" ht="18.75" x14ac:dyDescent="0.25">
      <c r="A99" s="144"/>
      <c r="B99" s="95"/>
      <c r="C99" s="95"/>
      <c r="D99" s="94"/>
      <c r="E99" s="97"/>
      <c r="F99" s="97"/>
      <c r="G99" s="94"/>
      <c r="H99" s="94"/>
      <c r="I99" s="94"/>
      <c r="J99" s="94"/>
      <c r="K99" s="94"/>
      <c r="L99" s="94"/>
      <c r="M99" s="94"/>
      <c r="N99" s="94"/>
      <c r="O99" s="94"/>
    </row>
    <row r="100" spans="1:15" s="7" customFormat="1" ht="18.75" x14ac:dyDescent="0.25">
      <c r="A100" s="144"/>
      <c r="B100" s="106"/>
      <c r="C100" s="106"/>
      <c r="D100" s="105"/>
      <c r="E100" s="97"/>
      <c r="F100" s="108"/>
      <c r="G100" s="105"/>
      <c r="H100" s="105"/>
      <c r="I100" s="105"/>
      <c r="J100" s="105"/>
      <c r="K100" s="105"/>
      <c r="L100" s="105"/>
      <c r="M100" s="105"/>
      <c r="N100" s="105"/>
      <c r="O100" s="105"/>
    </row>
    <row r="101" spans="1:15" s="7" customFormat="1" ht="18.75" x14ac:dyDescent="0.25">
      <c r="A101" s="95"/>
      <c r="B101" s="106"/>
      <c r="C101" s="106"/>
      <c r="D101" s="87"/>
      <c r="E101" s="97"/>
      <c r="F101" s="97"/>
      <c r="G101" s="105"/>
      <c r="H101" s="105"/>
      <c r="I101" s="87"/>
      <c r="J101" s="87"/>
      <c r="K101" s="87"/>
      <c r="L101" s="87"/>
      <c r="M101" s="87"/>
      <c r="N101" s="87"/>
      <c r="O101" s="109"/>
    </row>
    <row r="102" spans="1:15" s="7" customFormat="1" ht="18.75" x14ac:dyDescent="0.25">
      <c r="A102" s="144"/>
      <c r="B102" s="90"/>
      <c r="C102" s="90"/>
      <c r="D102" s="87"/>
      <c r="E102" s="97"/>
      <c r="F102" s="89"/>
      <c r="G102" s="87"/>
      <c r="H102" s="87"/>
      <c r="I102" s="87"/>
      <c r="J102" s="87"/>
      <c r="K102" s="87"/>
      <c r="L102" s="87"/>
      <c r="M102" s="87"/>
      <c r="N102" s="87"/>
      <c r="O102" s="109"/>
    </row>
    <row r="103" spans="1:15" s="7" customFormat="1" ht="18.75" x14ac:dyDescent="0.25">
      <c r="A103" s="144"/>
      <c r="B103" s="95"/>
      <c r="C103" s="95"/>
      <c r="D103" s="94"/>
      <c r="E103" s="97"/>
      <c r="F103" s="97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1:15" s="7" customFormat="1" ht="18.75" x14ac:dyDescent="0.25">
      <c r="A104" s="144"/>
      <c r="B104" s="95"/>
      <c r="C104" s="95"/>
      <c r="D104" s="94"/>
      <c r="E104" s="97"/>
      <c r="F104" s="97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1:15" s="7" customFormat="1" ht="18.75" x14ac:dyDescent="0.25">
      <c r="A105" s="144"/>
      <c r="B105" s="95"/>
      <c r="C105" s="95"/>
      <c r="D105" s="94"/>
      <c r="E105" s="97"/>
      <c r="F105" s="97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1:15" s="7" customFormat="1" ht="18.75" x14ac:dyDescent="0.25">
      <c r="A106" s="144"/>
      <c r="B106" s="95"/>
      <c r="C106" s="95"/>
      <c r="D106" s="94"/>
      <c r="E106" s="97"/>
      <c r="F106" s="97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1:15" s="7" customFormat="1" ht="18.75" x14ac:dyDescent="0.25">
      <c r="A107" s="144"/>
      <c r="B107" s="106"/>
      <c r="C107" s="106"/>
      <c r="D107" s="105"/>
      <c r="E107" s="97"/>
      <c r="F107" s="108"/>
      <c r="G107" s="105"/>
      <c r="H107" s="105"/>
      <c r="I107" s="105"/>
      <c r="J107" s="105"/>
      <c r="K107" s="105"/>
      <c r="L107" s="105"/>
      <c r="M107" s="105"/>
      <c r="N107" s="105"/>
      <c r="O107" s="105"/>
    </row>
    <row r="108" spans="1:15" s="7" customFormat="1" ht="18.75" x14ac:dyDescent="0.25">
      <c r="A108" s="144"/>
      <c r="B108" s="95"/>
      <c r="C108" s="95"/>
      <c r="D108" s="94"/>
      <c r="E108" s="97"/>
      <c r="F108" s="97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1:15" s="7" customFormat="1" ht="18.75" x14ac:dyDescent="0.25">
      <c r="A109" s="144"/>
      <c r="B109" s="95"/>
      <c r="C109" s="95"/>
      <c r="D109" s="94"/>
      <c r="E109" s="97"/>
      <c r="F109" s="97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1:15" s="7" customFormat="1" ht="18.75" x14ac:dyDescent="0.25">
      <c r="A110" s="144"/>
      <c r="B110" s="95"/>
      <c r="C110" s="95"/>
      <c r="D110" s="94"/>
      <c r="E110" s="97"/>
      <c r="F110" s="97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1:15" s="7" customFormat="1" ht="72" customHeight="1" x14ac:dyDescent="0.25">
      <c r="A111" s="144"/>
      <c r="B111" s="90"/>
      <c r="C111" s="90"/>
      <c r="D111" s="87"/>
      <c r="E111" s="97"/>
      <c r="F111" s="89"/>
      <c r="G111" s="87"/>
      <c r="H111" s="87"/>
      <c r="I111" s="87"/>
      <c r="J111" s="87"/>
      <c r="K111" s="87"/>
      <c r="L111" s="87"/>
      <c r="M111" s="87"/>
      <c r="N111" s="87"/>
      <c r="O111" s="109"/>
    </row>
    <row r="112" spans="1:15" s="7" customFormat="1" ht="18.75" x14ac:dyDescent="0.25">
      <c r="A112" s="144"/>
      <c r="B112" s="130"/>
      <c r="C112" s="130"/>
      <c r="D112" s="130"/>
      <c r="E112" s="97"/>
      <c r="F112" s="136"/>
      <c r="G112" s="130"/>
      <c r="H112" s="130"/>
      <c r="I112" s="130"/>
      <c r="J112" s="130"/>
      <c r="K112" s="130"/>
      <c r="L112" s="130"/>
      <c r="M112" s="130"/>
      <c r="N112" s="130"/>
      <c r="O112" s="142"/>
    </row>
    <row r="113" spans="1:15" s="7" customFormat="1" ht="18.75" x14ac:dyDescent="0.25">
      <c r="A113" s="144"/>
      <c r="B113" s="106"/>
      <c r="C113" s="106"/>
      <c r="D113" s="105"/>
      <c r="E113" s="97"/>
      <c r="F113" s="108"/>
      <c r="G113" s="105"/>
      <c r="H113" s="105"/>
      <c r="I113" s="105"/>
      <c r="J113" s="105"/>
      <c r="K113" s="105"/>
      <c r="L113" s="105"/>
      <c r="M113" s="105"/>
      <c r="N113" s="105"/>
      <c r="O113" s="105"/>
    </row>
    <row r="114" spans="1:15" s="7" customFormat="1" ht="18.75" x14ac:dyDescent="0.25">
      <c r="A114" s="144"/>
      <c r="B114" s="95"/>
      <c r="C114" s="95"/>
      <c r="D114" s="94"/>
      <c r="E114" s="97"/>
      <c r="F114" s="97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1:15" s="7" customFormat="1" ht="18.75" x14ac:dyDescent="0.25">
      <c r="A115" s="144"/>
      <c r="B115" s="95"/>
      <c r="C115" s="95"/>
      <c r="D115" s="94"/>
      <c r="E115" s="97"/>
      <c r="F115" s="97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1:15" s="7" customFormat="1" ht="18.75" x14ac:dyDescent="0.25">
      <c r="A116" s="144"/>
      <c r="B116" s="95"/>
      <c r="C116" s="95"/>
      <c r="D116" s="94"/>
      <c r="E116" s="97"/>
      <c r="F116" s="97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1:15" s="7" customFormat="1" ht="18.75" x14ac:dyDescent="0.25">
      <c r="A117" s="144"/>
      <c r="B117" s="95"/>
      <c r="C117" s="95"/>
      <c r="D117" s="94"/>
      <c r="E117" s="97"/>
      <c r="F117" s="97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1:15" s="7" customFormat="1" ht="89.25" customHeight="1" x14ac:dyDescent="0.25">
      <c r="A118" s="144"/>
      <c r="B118" s="95"/>
      <c r="C118" s="95"/>
      <c r="D118" s="94"/>
      <c r="E118" s="97"/>
      <c r="F118" s="97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1:15" s="7" customFormat="1" ht="18.75" x14ac:dyDescent="0.25">
      <c r="A119" s="144"/>
      <c r="B119" s="95"/>
      <c r="C119" s="95"/>
      <c r="D119" s="94"/>
      <c r="E119" s="97"/>
      <c r="F119" s="97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1:15" s="7" customFormat="1" ht="18.75" x14ac:dyDescent="0.25">
      <c r="A120" s="144"/>
      <c r="B120" s="95"/>
      <c r="C120" s="95"/>
      <c r="D120" s="94"/>
      <c r="E120" s="97"/>
      <c r="F120" s="97"/>
      <c r="G120" s="94"/>
      <c r="H120" s="94"/>
      <c r="I120" s="94"/>
      <c r="J120" s="94"/>
      <c r="K120" s="94"/>
      <c r="L120" s="94"/>
      <c r="M120" s="94"/>
      <c r="N120" s="94"/>
      <c r="O120" s="94"/>
    </row>
    <row r="121" spans="1:15" s="7" customFormat="1" ht="18.75" x14ac:dyDescent="0.25">
      <c r="A121" s="144"/>
      <c r="B121" s="106"/>
      <c r="C121" s="106"/>
      <c r="D121" s="105"/>
      <c r="E121" s="97"/>
      <c r="F121" s="108"/>
      <c r="G121" s="105"/>
      <c r="H121" s="105"/>
      <c r="I121" s="105"/>
      <c r="J121" s="105"/>
      <c r="K121" s="105"/>
      <c r="L121" s="105"/>
      <c r="M121" s="105"/>
      <c r="N121" s="105"/>
      <c r="O121" s="105"/>
    </row>
    <row r="122" spans="1:15" s="7" customFormat="1" ht="18.75" x14ac:dyDescent="0.25">
      <c r="A122" s="144"/>
      <c r="B122" s="106"/>
      <c r="C122" s="106"/>
      <c r="D122" s="105"/>
      <c r="E122" s="97"/>
      <c r="F122" s="108"/>
      <c r="G122" s="105"/>
      <c r="H122" s="105"/>
      <c r="I122" s="105"/>
      <c r="J122" s="105"/>
      <c r="K122" s="105"/>
      <c r="L122" s="105"/>
      <c r="M122" s="105"/>
      <c r="N122" s="105"/>
      <c r="O122" s="105"/>
    </row>
    <row r="123" spans="1:15" s="7" customFormat="1" ht="18.75" x14ac:dyDescent="0.25">
      <c r="A123" s="144"/>
      <c r="B123" s="90"/>
      <c r="C123" s="90"/>
      <c r="D123" s="87"/>
      <c r="E123" s="97"/>
      <c r="F123" s="89"/>
      <c r="G123" s="87"/>
      <c r="H123" s="87"/>
      <c r="I123" s="87"/>
      <c r="J123" s="87"/>
      <c r="K123" s="87"/>
      <c r="L123" s="87"/>
      <c r="M123" s="87"/>
      <c r="N123" s="87"/>
      <c r="O123" s="109"/>
    </row>
    <row r="124" spans="1:15" s="7" customFormat="1" ht="18.75" x14ac:dyDescent="0.25">
      <c r="A124" s="144"/>
      <c r="B124" s="106"/>
      <c r="C124" s="106"/>
      <c r="D124" s="105"/>
      <c r="E124" s="97"/>
      <c r="F124" s="108"/>
      <c r="G124" s="105"/>
      <c r="H124" s="105"/>
      <c r="I124" s="105"/>
      <c r="J124" s="105"/>
      <c r="K124" s="105"/>
      <c r="L124" s="105"/>
      <c r="M124" s="105"/>
      <c r="N124" s="105"/>
      <c r="O124" s="105"/>
    </row>
    <row r="125" spans="1:15" s="7" customFormat="1" ht="65.25" customHeight="1" x14ac:dyDescent="0.25">
      <c r="A125" s="144"/>
      <c r="B125" s="104"/>
      <c r="C125" s="104"/>
      <c r="D125" s="109"/>
      <c r="E125" s="97"/>
      <c r="F125" s="155"/>
      <c r="G125" s="109"/>
      <c r="H125" s="109"/>
      <c r="I125" s="109"/>
      <c r="J125" s="109"/>
      <c r="K125" s="109"/>
      <c r="L125" s="109"/>
      <c r="M125" s="109"/>
      <c r="N125" s="109"/>
      <c r="O125" s="109"/>
    </row>
    <row r="126" spans="1:15" s="7" customFormat="1" ht="74.25" customHeight="1" x14ac:dyDescent="0.25">
      <c r="A126" s="144"/>
      <c r="B126" s="106"/>
      <c r="C126" s="106"/>
      <c r="D126" s="108"/>
      <c r="E126" s="97"/>
      <c r="F126" s="108"/>
      <c r="G126" s="105"/>
      <c r="H126" s="105"/>
      <c r="I126" s="105"/>
      <c r="J126" s="105"/>
      <c r="K126" s="105"/>
      <c r="L126" s="105"/>
      <c r="M126" s="105"/>
      <c r="N126" s="105"/>
      <c r="O126" s="105"/>
    </row>
    <row r="127" spans="1:15" s="7" customFormat="1" ht="18.75" x14ac:dyDescent="0.25">
      <c r="A127" s="144"/>
      <c r="B127" s="94"/>
      <c r="C127" s="94"/>
      <c r="D127" s="94"/>
      <c r="E127" s="97"/>
      <c r="F127" s="97"/>
      <c r="G127" s="97"/>
      <c r="H127" s="97"/>
      <c r="I127" s="94"/>
      <c r="J127" s="94"/>
      <c r="K127" s="94"/>
      <c r="L127" s="94"/>
      <c r="M127" s="94"/>
      <c r="N127" s="94"/>
      <c r="O127" s="94"/>
    </row>
    <row r="128" spans="1:15" s="7" customFormat="1" ht="18.75" x14ac:dyDescent="0.25">
      <c r="A128" s="144"/>
      <c r="B128" s="95"/>
      <c r="C128" s="95"/>
      <c r="D128" s="94"/>
      <c r="E128" s="97"/>
      <c r="F128" s="97"/>
      <c r="G128" s="94"/>
      <c r="H128" s="94"/>
      <c r="I128" s="94"/>
      <c r="J128" s="94"/>
      <c r="K128" s="94"/>
      <c r="L128" s="94"/>
      <c r="M128" s="94"/>
      <c r="N128" s="94"/>
      <c r="O128" s="94"/>
    </row>
    <row r="129" spans="1:15" s="7" customFormat="1" ht="18.75" x14ac:dyDescent="0.25">
      <c r="A129" s="144"/>
      <c r="B129" s="94"/>
      <c r="C129" s="94"/>
      <c r="D129" s="94"/>
      <c r="E129" s="97"/>
      <c r="F129" s="97"/>
      <c r="G129" s="94"/>
      <c r="H129" s="94"/>
      <c r="I129" s="94"/>
      <c r="J129" s="94"/>
      <c r="K129" s="94"/>
      <c r="L129" s="94"/>
      <c r="M129" s="94"/>
      <c r="N129" s="94"/>
      <c r="O129" s="94"/>
    </row>
    <row r="130" spans="1:15" s="7" customFormat="1" ht="18.75" x14ac:dyDescent="0.25">
      <c r="A130" s="144"/>
      <c r="B130" s="95"/>
      <c r="C130" s="95"/>
      <c r="D130" s="94"/>
      <c r="E130" s="97"/>
      <c r="F130" s="97"/>
      <c r="G130" s="94"/>
      <c r="H130" s="94"/>
      <c r="I130" s="94"/>
      <c r="J130" s="94"/>
      <c r="K130" s="94"/>
      <c r="L130" s="94"/>
      <c r="M130" s="94"/>
      <c r="N130" s="94"/>
      <c r="O130" s="94"/>
    </row>
    <row r="131" spans="1:15" s="7" customFormat="1" ht="60.75" customHeight="1" x14ac:dyDescent="0.25">
      <c r="A131" s="144"/>
      <c r="B131" s="90"/>
      <c r="C131" s="90"/>
      <c r="D131" s="87"/>
      <c r="E131" s="97"/>
      <c r="F131" s="89"/>
      <c r="G131" s="87"/>
      <c r="H131" s="87"/>
      <c r="I131" s="87"/>
      <c r="J131" s="87"/>
      <c r="K131" s="87"/>
      <c r="L131" s="87"/>
      <c r="M131" s="87"/>
      <c r="N131" s="87"/>
      <c r="O131" s="109"/>
    </row>
    <row r="132" spans="1:15" s="7" customFormat="1" ht="18.75" x14ac:dyDescent="0.25">
      <c r="A132" s="144"/>
      <c r="B132" s="106"/>
      <c r="C132" s="106"/>
      <c r="D132" s="105"/>
      <c r="E132" s="97"/>
      <c r="F132" s="108"/>
      <c r="G132" s="105"/>
      <c r="H132" s="105"/>
      <c r="I132" s="105"/>
      <c r="J132" s="105"/>
      <c r="K132" s="105"/>
      <c r="L132" s="105"/>
      <c r="M132" s="105"/>
      <c r="N132" s="105"/>
      <c r="O132" s="105"/>
    </row>
    <row r="133" spans="1:15" s="7" customFormat="1" ht="97.5" customHeight="1" x14ac:dyDescent="0.25">
      <c r="A133" s="144"/>
      <c r="B133" s="95"/>
      <c r="C133" s="95"/>
      <c r="D133" s="94"/>
      <c r="E133" s="97"/>
      <c r="F133" s="97"/>
      <c r="G133" s="94"/>
      <c r="H133" s="94"/>
      <c r="I133" s="94"/>
      <c r="J133" s="94"/>
      <c r="K133" s="94"/>
      <c r="L133" s="94"/>
      <c r="M133" s="94"/>
      <c r="N133" s="94"/>
      <c r="O133" s="94"/>
    </row>
    <row r="134" spans="1:15" s="7" customFormat="1" ht="18.75" x14ac:dyDescent="0.25">
      <c r="A134" s="144"/>
      <c r="B134" s="90"/>
      <c r="C134" s="90"/>
      <c r="D134" s="87"/>
      <c r="E134" s="97"/>
      <c r="F134" s="89"/>
      <c r="G134" s="87"/>
      <c r="H134" s="87"/>
      <c r="I134" s="87"/>
      <c r="J134" s="87"/>
      <c r="K134" s="87"/>
      <c r="L134" s="87"/>
      <c r="M134" s="87"/>
      <c r="N134" s="87"/>
      <c r="O134" s="87"/>
    </row>
    <row r="135" spans="1:15" s="7" customFormat="1" ht="105" customHeight="1" x14ac:dyDescent="0.25">
      <c r="A135" s="144"/>
      <c r="B135" s="95"/>
      <c r="C135" s="95"/>
      <c r="D135" s="94"/>
      <c r="E135" s="97"/>
      <c r="F135" s="97"/>
      <c r="G135" s="94"/>
      <c r="H135" s="94"/>
      <c r="I135" s="94"/>
      <c r="J135" s="94"/>
      <c r="K135" s="94"/>
      <c r="L135" s="94"/>
      <c r="M135" s="94"/>
      <c r="N135" s="94"/>
      <c r="O135" s="94"/>
    </row>
    <row r="136" spans="1:15" s="7" customFormat="1" ht="18.75" x14ac:dyDescent="0.25">
      <c r="A136" s="144"/>
      <c r="B136" s="106"/>
      <c r="C136" s="106"/>
      <c r="D136" s="105"/>
      <c r="E136" s="97"/>
      <c r="F136" s="108"/>
      <c r="G136" s="105"/>
      <c r="H136" s="105"/>
      <c r="I136" s="105"/>
      <c r="J136" s="105"/>
      <c r="K136" s="105"/>
      <c r="L136" s="105"/>
      <c r="M136" s="105"/>
      <c r="N136" s="105"/>
      <c r="O136" s="105"/>
    </row>
    <row r="137" spans="1:15" s="7" customFormat="1" ht="18.75" x14ac:dyDescent="0.25">
      <c r="A137" s="144"/>
      <c r="B137" s="95"/>
      <c r="C137" s="95"/>
      <c r="D137" s="94"/>
      <c r="E137" s="97"/>
      <c r="F137" s="97"/>
      <c r="G137" s="97"/>
      <c r="H137" s="97"/>
      <c r="I137" s="94"/>
      <c r="J137" s="94"/>
      <c r="K137" s="94"/>
      <c r="L137" s="94"/>
      <c r="M137" s="94"/>
      <c r="N137" s="94"/>
      <c r="O137" s="94"/>
    </row>
    <row r="138" spans="1:15" s="7" customFormat="1" ht="18.75" x14ac:dyDescent="0.25">
      <c r="A138" s="144"/>
      <c r="B138" s="94"/>
      <c r="C138" s="94"/>
      <c r="D138" s="94"/>
      <c r="E138" s="97"/>
      <c r="F138" s="97"/>
      <c r="G138" s="97"/>
      <c r="H138" s="97"/>
      <c r="I138" s="94"/>
      <c r="J138" s="94"/>
      <c r="K138" s="94"/>
      <c r="L138" s="94"/>
      <c r="M138" s="94"/>
      <c r="N138" s="94"/>
      <c r="O138" s="94"/>
    </row>
    <row r="139" spans="1:15" s="7" customFormat="1" ht="18.75" x14ac:dyDescent="0.25">
      <c r="A139" s="144"/>
      <c r="B139" s="106"/>
      <c r="C139" s="106"/>
      <c r="D139" s="105"/>
      <c r="E139" s="97"/>
      <c r="F139" s="108"/>
      <c r="G139" s="105"/>
      <c r="H139" s="105"/>
      <c r="I139" s="105"/>
      <c r="J139" s="105"/>
      <c r="K139" s="105"/>
      <c r="L139" s="105"/>
      <c r="M139" s="105"/>
      <c r="N139" s="105"/>
      <c r="O139" s="105"/>
    </row>
    <row r="140" spans="1:15" s="7" customFormat="1" ht="18.75" x14ac:dyDescent="0.25">
      <c r="A140" s="144"/>
      <c r="B140" s="95"/>
      <c r="C140" s="95"/>
      <c r="D140" s="94"/>
      <c r="E140" s="97"/>
      <c r="F140" s="97"/>
      <c r="G140" s="94"/>
      <c r="H140" s="94"/>
      <c r="I140" s="94"/>
      <c r="J140" s="94"/>
      <c r="K140" s="94"/>
      <c r="L140" s="94"/>
      <c r="M140" s="94"/>
      <c r="N140" s="94"/>
      <c r="O140" s="94"/>
    </row>
    <row r="141" spans="1:15" s="7" customFormat="1" ht="18.75" x14ac:dyDescent="0.25">
      <c r="A141" s="144"/>
      <c r="B141" s="95"/>
      <c r="C141" s="95"/>
      <c r="D141" s="94"/>
      <c r="E141" s="97"/>
      <c r="F141" s="97"/>
      <c r="G141" s="94"/>
      <c r="H141" s="94"/>
      <c r="I141" s="94"/>
      <c r="J141" s="94"/>
      <c r="K141" s="94"/>
      <c r="L141" s="94"/>
      <c r="M141" s="94"/>
      <c r="N141" s="94"/>
      <c r="O141" s="94"/>
    </row>
    <row r="142" spans="1:15" s="7" customFormat="1" ht="18.75" x14ac:dyDescent="0.25">
      <c r="A142" s="144"/>
      <c r="B142" s="95"/>
      <c r="C142" s="95"/>
      <c r="D142" s="94"/>
      <c r="E142" s="97"/>
      <c r="F142" s="97"/>
      <c r="G142" s="94"/>
      <c r="H142" s="94"/>
      <c r="I142" s="94"/>
      <c r="J142" s="94"/>
      <c r="K142" s="94"/>
      <c r="L142" s="94"/>
      <c r="M142" s="94"/>
      <c r="N142" s="94"/>
      <c r="O142" s="94"/>
    </row>
    <row r="143" spans="1:15" s="7" customFormat="1" ht="18.75" x14ac:dyDescent="0.25">
      <c r="A143" s="144"/>
      <c r="B143" s="106"/>
      <c r="C143" s="106"/>
      <c r="D143" s="105"/>
      <c r="E143" s="97"/>
      <c r="F143" s="108"/>
      <c r="G143" s="105"/>
      <c r="H143" s="105"/>
      <c r="I143" s="105"/>
      <c r="J143" s="105"/>
      <c r="K143" s="105"/>
      <c r="L143" s="105"/>
      <c r="M143" s="105"/>
      <c r="N143" s="105"/>
      <c r="O143" s="105"/>
    </row>
    <row r="144" spans="1:15" s="7" customFormat="1" ht="114.75" customHeight="1" x14ac:dyDescent="0.25">
      <c r="A144" s="144"/>
      <c r="B144" s="95"/>
      <c r="C144" s="95"/>
      <c r="D144" s="94"/>
      <c r="E144" s="97"/>
      <c r="F144" s="97"/>
      <c r="G144" s="94"/>
      <c r="H144" s="94"/>
      <c r="I144" s="94"/>
      <c r="J144" s="94"/>
      <c r="K144" s="94"/>
      <c r="L144" s="94"/>
      <c r="M144" s="94"/>
      <c r="N144" s="94"/>
      <c r="O144" s="94"/>
    </row>
    <row r="145" spans="1:15" s="7" customFormat="1" ht="98.25" customHeight="1" x14ac:dyDescent="0.25">
      <c r="A145" s="144"/>
      <c r="B145" s="95"/>
      <c r="C145" s="95"/>
      <c r="D145" s="94"/>
      <c r="E145" s="97"/>
      <c r="F145" s="97"/>
      <c r="G145" s="94"/>
      <c r="H145" s="94"/>
      <c r="I145" s="94"/>
      <c r="J145" s="94"/>
      <c r="K145" s="94"/>
      <c r="L145" s="94"/>
      <c r="M145" s="94"/>
      <c r="N145" s="94"/>
      <c r="O145" s="94"/>
    </row>
    <row r="146" spans="1:15" s="7" customFormat="1" ht="18.75" x14ac:dyDescent="0.25">
      <c r="A146" s="144"/>
      <c r="B146" s="106"/>
      <c r="C146" s="106"/>
      <c r="D146" s="105"/>
      <c r="E146" s="97"/>
      <c r="F146" s="108"/>
      <c r="G146" s="105"/>
      <c r="H146" s="105"/>
      <c r="I146" s="105"/>
      <c r="J146" s="105"/>
      <c r="K146" s="105"/>
      <c r="L146" s="105"/>
      <c r="M146" s="105"/>
      <c r="N146" s="105"/>
      <c r="O146" s="105"/>
    </row>
    <row r="147" spans="1:15" s="7" customFormat="1" ht="18.75" x14ac:dyDescent="0.25">
      <c r="A147" s="144"/>
      <c r="B147" s="106"/>
      <c r="C147" s="106"/>
      <c r="D147" s="105"/>
      <c r="E147" s="97"/>
      <c r="F147" s="108"/>
      <c r="G147" s="105"/>
      <c r="H147" s="105"/>
      <c r="I147" s="105"/>
      <c r="J147" s="105"/>
      <c r="K147" s="105"/>
      <c r="L147" s="105"/>
      <c r="M147" s="105"/>
      <c r="N147" s="105"/>
      <c r="O147" s="105"/>
    </row>
    <row r="148" spans="1:15" s="7" customFormat="1" ht="18.75" x14ac:dyDescent="0.25">
      <c r="A148" s="144"/>
      <c r="B148" s="95"/>
      <c r="C148" s="95"/>
      <c r="D148" s="94"/>
      <c r="E148" s="97"/>
      <c r="F148" s="97"/>
      <c r="G148" s="94"/>
      <c r="H148" s="94"/>
      <c r="I148" s="94"/>
      <c r="J148" s="94"/>
      <c r="K148" s="94"/>
      <c r="L148" s="94"/>
      <c r="M148" s="94"/>
      <c r="N148" s="94"/>
      <c r="O148" s="94"/>
    </row>
    <row r="149" spans="1:15" s="7" customFormat="1" ht="18.75" x14ac:dyDescent="0.25">
      <c r="A149" s="144"/>
      <c r="B149" s="106"/>
      <c r="C149" s="106"/>
      <c r="D149" s="105"/>
      <c r="E149" s="97"/>
      <c r="F149" s="108"/>
      <c r="G149" s="105"/>
      <c r="H149" s="105"/>
      <c r="I149" s="105"/>
      <c r="J149" s="105"/>
      <c r="K149" s="105"/>
      <c r="L149" s="105"/>
      <c r="M149" s="105"/>
      <c r="N149" s="105"/>
      <c r="O149" s="105"/>
    </row>
    <row r="150" spans="1:15" s="7" customFormat="1" ht="18.75" x14ac:dyDescent="0.25">
      <c r="A150" s="144"/>
      <c r="B150" s="106"/>
      <c r="C150" s="106"/>
      <c r="D150" s="105"/>
      <c r="E150" s="97"/>
      <c r="F150" s="108"/>
      <c r="G150" s="105"/>
      <c r="H150" s="105"/>
      <c r="I150" s="105"/>
      <c r="J150" s="105"/>
      <c r="K150" s="105"/>
      <c r="L150" s="105"/>
      <c r="M150" s="105"/>
      <c r="N150" s="105"/>
      <c r="O150" s="105"/>
    </row>
    <row r="151" spans="1:15" s="7" customFormat="1" ht="63.75" customHeight="1" x14ac:dyDescent="0.25">
      <c r="A151" s="144"/>
      <c r="B151" s="95"/>
      <c r="C151" s="95"/>
      <c r="D151" s="94"/>
      <c r="E151" s="97"/>
      <c r="F151" s="97"/>
      <c r="G151" s="94"/>
      <c r="H151" s="94"/>
      <c r="I151" s="94"/>
      <c r="J151" s="94"/>
      <c r="K151" s="94"/>
      <c r="L151" s="94"/>
      <c r="M151" s="94"/>
      <c r="N151" s="94"/>
      <c r="O151" s="94"/>
    </row>
    <row r="152" spans="1:15" s="7" customFormat="1" ht="113.25" customHeight="1" x14ac:dyDescent="0.25">
      <c r="A152" s="144"/>
      <c r="B152" s="95"/>
      <c r="C152" s="95"/>
      <c r="D152" s="94"/>
      <c r="E152" s="97"/>
      <c r="F152" s="97"/>
      <c r="G152" s="94"/>
      <c r="H152" s="94"/>
      <c r="I152" s="94"/>
      <c r="J152" s="94"/>
      <c r="K152" s="94"/>
      <c r="L152" s="94"/>
      <c r="M152" s="94"/>
      <c r="N152" s="94"/>
      <c r="O152" s="94"/>
    </row>
    <row r="153" spans="1:15" s="7" customFormat="1" ht="18.75" x14ac:dyDescent="0.25">
      <c r="A153" s="144"/>
      <c r="B153" s="95"/>
      <c r="C153" s="95"/>
      <c r="D153" s="95"/>
      <c r="E153" s="97"/>
      <c r="F153" s="97"/>
      <c r="G153" s="94"/>
      <c r="H153" s="94"/>
      <c r="I153" s="94"/>
      <c r="J153" s="94"/>
      <c r="K153" s="94"/>
      <c r="L153" s="94"/>
      <c r="M153" s="94"/>
      <c r="N153" s="94"/>
      <c r="O153" s="94"/>
    </row>
    <row r="154" spans="1:15" s="7" customFormat="1" ht="18.75" x14ac:dyDescent="0.25">
      <c r="A154" s="144"/>
      <c r="B154" s="95"/>
      <c r="C154" s="95"/>
      <c r="D154" s="94"/>
      <c r="E154" s="97"/>
      <c r="F154" s="97"/>
      <c r="G154" s="94"/>
      <c r="H154" s="94"/>
      <c r="I154" s="94"/>
      <c r="J154" s="94"/>
      <c r="K154" s="94"/>
      <c r="L154" s="94"/>
      <c r="M154" s="94"/>
      <c r="N154" s="94"/>
      <c r="O154" s="94"/>
    </row>
    <row r="155" spans="1:15" s="7" customFormat="1" ht="18.75" x14ac:dyDescent="0.25">
      <c r="A155" s="144"/>
      <c r="B155" s="106"/>
      <c r="C155" s="106"/>
      <c r="D155" s="105"/>
      <c r="E155" s="97"/>
      <c r="F155" s="108"/>
      <c r="G155" s="105"/>
      <c r="H155" s="105"/>
      <c r="I155" s="105"/>
      <c r="J155" s="87"/>
      <c r="K155" s="87"/>
      <c r="L155" s="87"/>
      <c r="M155" s="105"/>
      <c r="N155" s="94"/>
      <c r="O155" s="105"/>
    </row>
    <row r="156" spans="1:15" s="7" customFormat="1" ht="18.75" x14ac:dyDescent="0.25">
      <c r="A156" s="144"/>
      <c r="B156" s="105"/>
      <c r="C156" s="105"/>
      <c r="D156" s="105"/>
      <c r="E156" s="97"/>
      <c r="F156" s="108"/>
      <c r="G156" s="105"/>
      <c r="H156" s="105"/>
      <c r="I156" s="105"/>
      <c r="J156" s="105"/>
      <c r="K156" s="105"/>
      <c r="L156" s="105"/>
      <c r="M156" s="105"/>
      <c r="N156" s="109"/>
      <c r="O156" s="105"/>
    </row>
    <row r="157" spans="1:15" s="7" customFormat="1" ht="18.75" x14ac:dyDescent="0.25">
      <c r="A157" s="144"/>
      <c r="B157" s="106"/>
      <c r="C157" s="106"/>
      <c r="D157" s="105"/>
      <c r="E157" s="97"/>
      <c r="F157" s="108"/>
      <c r="G157" s="105"/>
      <c r="H157" s="105"/>
      <c r="I157" s="105"/>
      <c r="J157" s="105"/>
      <c r="K157" s="105"/>
      <c r="L157" s="105"/>
      <c r="M157" s="105"/>
      <c r="N157" s="109"/>
      <c r="O157" s="105"/>
    </row>
    <row r="158" spans="1:15" s="7" customFormat="1" ht="18.75" x14ac:dyDescent="0.25">
      <c r="A158" s="144"/>
      <c r="B158" s="106"/>
      <c r="C158" s="106"/>
      <c r="D158" s="105"/>
      <c r="E158" s="97"/>
      <c r="F158" s="108"/>
      <c r="G158" s="105"/>
      <c r="H158" s="105"/>
      <c r="I158" s="105"/>
      <c r="J158" s="105"/>
      <c r="K158" s="105"/>
      <c r="L158" s="105"/>
      <c r="M158" s="105"/>
      <c r="N158" s="105"/>
      <c r="O158" s="105"/>
    </row>
    <row r="159" spans="1:15" s="77" customFormat="1" ht="18.75" x14ac:dyDescent="0.25">
      <c r="A159" s="144"/>
      <c r="B159" s="104"/>
      <c r="C159" s="104"/>
      <c r="D159" s="109"/>
      <c r="E159" s="97"/>
      <c r="F159" s="155"/>
      <c r="G159" s="109"/>
      <c r="H159" s="109"/>
      <c r="I159" s="109"/>
      <c r="J159" s="109"/>
      <c r="K159" s="109"/>
      <c r="L159" s="109"/>
      <c r="M159" s="109"/>
      <c r="N159" s="109"/>
      <c r="O159" s="109"/>
    </row>
    <row r="160" spans="1:15" s="77" customFormat="1" ht="18.75" x14ac:dyDescent="0.25">
      <c r="A160" s="144"/>
      <c r="B160" s="109"/>
      <c r="C160" s="109"/>
      <c r="D160" s="109"/>
      <c r="E160" s="97"/>
      <c r="F160" s="155"/>
      <c r="G160" s="155"/>
      <c r="H160" s="155"/>
      <c r="I160" s="109"/>
      <c r="J160" s="109"/>
      <c r="K160" s="109"/>
      <c r="L160" s="109"/>
      <c r="M160" s="109"/>
      <c r="N160" s="109"/>
      <c r="O160" s="109"/>
    </row>
    <row r="161" spans="1:15" s="7" customFormat="1" ht="18.75" x14ac:dyDescent="0.25">
      <c r="A161" s="144"/>
      <c r="B161" s="97"/>
      <c r="C161" s="97"/>
      <c r="D161" s="94"/>
      <c r="E161" s="97"/>
      <c r="F161" s="97"/>
      <c r="G161" s="97"/>
      <c r="H161" s="97"/>
      <c r="I161" s="94"/>
      <c r="J161" s="94"/>
      <c r="K161" s="94"/>
      <c r="L161" s="94"/>
      <c r="M161" s="94"/>
      <c r="N161" s="94"/>
      <c r="O161" s="94"/>
    </row>
    <row r="162" spans="1:15" s="56" customFormat="1" ht="18.75" x14ac:dyDescent="0.25">
      <c r="A162" s="144"/>
      <c r="B162" s="105"/>
      <c r="C162" s="105"/>
      <c r="D162" s="105"/>
      <c r="E162" s="97"/>
      <c r="F162" s="108"/>
      <c r="G162" s="105"/>
      <c r="H162" s="105"/>
      <c r="I162" s="106"/>
      <c r="J162" s="105"/>
      <c r="K162" s="105"/>
      <c r="L162" s="105"/>
      <c r="M162" s="105"/>
      <c r="N162" s="94"/>
      <c r="O162" s="105"/>
    </row>
    <row r="163" spans="1:15" s="7" customFormat="1" ht="57.75" customHeight="1" x14ac:dyDescent="0.25">
      <c r="A163" s="144"/>
      <c r="B163" s="106"/>
      <c r="C163" s="106"/>
      <c r="D163" s="108"/>
      <c r="E163" s="97"/>
      <c r="F163" s="108"/>
      <c r="G163" s="108"/>
      <c r="H163" s="108"/>
      <c r="I163" s="105"/>
      <c r="J163" s="105"/>
      <c r="K163" s="105"/>
      <c r="L163" s="105"/>
      <c r="M163" s="105"/>
      <c r="N163" s="105"/>
      <c r="O163" s="105"/>
    </row>
    <row r="164" spans="1:15" s="7" customFormat="1" ht="18.75" x14ac:dyDescent="0.25">
      <c r="A164" s="144"/>
      <c r="B164" s="106"/>
      <c r="C164" s="106"/>
      <c r="D164" s="105"/>
      <c r="E164" s="97"/>
      <c r="F164" s="108"/>
      <c r="G164" s="105"/>
      <c r="H164" s="105"/>
      <c r="I164" s="105"/>
      <c r="J164" s="105"/>
      <c r="K164" s="105"/>
      <c r="L164" s="105"/>
      <c r="M164" s="105"/>
      <c r="N164" s="105"/>
      <c r="O164" s="105"/>
    </row>
    <row r="165" spans="1:15" s="7" customFormat="1" ht="18.75" x14ac:dyDescent="0.25">
      <c r="A165" s="144"/>
      <c r="B165" s="141"/>
      <c r="C165" s="141"/>
      <c r="D165" s="130"/>
      <c r="E165" s="97"/>
      <c r="F165" s="136"/>
      <c r="G165" s="130"/>
      <c r="H165" s="130"/>
      <c r="I165" s="130"/>
      <c r="J165" s="130"/>
      <c r="K165" s="130"/>
      <c r="L165" s="130"/>
      <c r="M165" s="130"/>
      <c r="N165" s="130"/>
      <c r="O165" s="142"/>
    </row>
    <row r="166" spans="1:15" s="7" customFormat="1" ht="18.75" x14ac:dyDescent="0.25">
      <c r="A166" s="144"/>
      <c r="B166" s="106"/>
      <c r="C166" s="106"/>
      <c r="D166" s="105"/>
      <c r="E166" s="97"/>
      <c r="F166" s="108"/>
      <c r="G166" s="105"/>
      <c r="H166" s="105"/>
      <c r="I166" s="105"/>
      <c r="J166" s="105"/>
      <c r="K166" s="105"/>
      <c r="L166" s="105"/>
      <c r="M166" s="105"/>
      <c r="N166" s="94"/>
      <c r="O166" s="105"/>
    </row>
    <row r="167" spans="1:15" s="7" customFormat="1" ht="18.75" x14ac:dyDescent="0.25">
      <c r="A167" s="144"/>
      <c r="B167" s="106"/>
      <c r="C167" s="106"/>
      <c r="D167" s="105"/>
      <c r="E167" s="97"/>
      <c r="F167" s="89"/>
      <c r="G167" s="87"/>
      <c r="H167" s="87"/>
      <c r="I167" s="87"/>
      <c r="J167" s="87"/>
      <c r="K167" s="87"/>
      <c r="L167" s="87"/>
      <c r="M167" s="87"/>
      <c r="N167" s="87"/>
      <c r="O167" s="87"/>
    </row>
    <row r="168" spans="1:15" s="7" customFormat="1" ht="18.75" x14ac:dyDescent="0.25">
      <c r="A168" s="144"/>
      <c r="B168" s="106"/>
      <c r="C168" s="106"/>
      <c r="D168" s="105"/>
      <c r="E168" s="97"/>
      <c r="F168" s="89"/>
      <c r="G168" s="87"/>
      <c r="H168" s="87"/>
      <c r="I168" s="87"/>
      <c r="J168" s="87"/>
      <c r="K168" s="87"/>
      <c r="L168" s="87"/>
      <c r="M168" s="87"/>
      <c r="N168" s="87"/>
      <c r="O168" s="109"/>
    </row>
    <row r="169" spans="1:15" s="7" customFormat="1" ht="18.75" x14ac:dyDescent="0.25">
      <c r="A169" s="95"/>
      <c r="B169" s="95"/>
      <c r="C169" s="95"/>
      <c r="D169" s="94"/>
      <c r="E169" s="97"/>
      <c r="F169" s="97"/>
      <c r="G169" s="94"/>
      <c r="H169" s="94"/>
      <c r="I169" s="94"/>
      <c r="J169" s="94"/>
      <c r="K169" s="94"/>
      <c r="L169" s="94"/>
      <c r="M169" s="94"/>
      <c r="N169" s="94"/>
      <c r="O169" s="94"/>
    </row>
    <row r="170" spans="1:15" s="74" customFormat="1" ht="84.75" customHeight="1" x14ac:dyDescent="0.25">
      <c r="A170" s="106"/>
      <c r="B170" s="106"/>
      <c r="C170" s="106"/>
      <c r="D170" s="105"/>
      <c r="E170" s="97"/>
      <c r="F170" s="108"/>
      <c r="G170" s="105"/>
      <c r="H170" s="105"/>
      <c r="I170" s="105"/>
      <c r="J170" s="105"/>
      <c r="K170" s="105"/>
      <c r="L170" s="105"/>
      <c r="M170" s="105"/>
      <c r="N170" s="109"/>
      <c r="O170" s="105"/>
    </row>
    <row r="171" spans="1:15" s="7" customFormat="1" ht="18.75" x14ac:dyDescent="0.25">
      <c r="A171" s="95"/>
      <c r="B171" s="95"/>
      <c r="C171" s="95"/>
      <c r="D171" s="94"/>
      <c r="E171" s="97"/>
      <c r="F171" s="97"/>
      <c r="G171" s="94"/>
      <c r="H171" s="94"/>
      <c r="I171" s="94"/>
      <c r="J171" s="94"/>
      <c r="K171" s="94"/>
      <c r="L171" s="94"/>
      <c r="M171" s="94"/>
      <c r="N171" s="94"/>
      <c r="O171" s="94"/>
    </row>
    <row r="172" spans="1:15" s="7" customFormat="1" ht="18.75" x14ac:dyDescent="0.25">
      <c r="A172" s="95"/>
      <c r="B172" s="95"/>
      <c r="C172" s="95"/>
      <c r="D172" s="94"/>
      <c r="E172" s="97"/>
      <c r="F172" s="97"/>
      <c r="G172" s="94"/>
      <c r="H172" s="94"/>
      <c r="I172" s="94"/>
      <c r="J172" s="94"/>
      <c r="K172" s="94"/>
      <c r="L172" s="94"/>
      <c r="M172" s="94"/>
      <c r="N172" s="94"/>
      <c r="O172" s="94"/>
    </row>
    <row r="173" spans="1:15" s="7" customFormat="1" ht="18.75" x14ac:dyDescent="0.25">
      <c r="A173" s="104"/>
      <c r="B173" s="104"/>
      <c r="C173" s="104"/>
      <c r="D173" s="109"/>
      <c r="E173" s="97"/>
      <c r="F173" s="155"/>
      <c r="G173" s="109"/>
      <c r="H173" s="109"/>
      <c r="I173" s="109"/>
      <c r="J173" s="109"/>
      <c r="K173" s="109"/>
      <c r="L173" s="109"/>
      <c r="M173" s="109"/>
      <c r="N173" s="109"/>
      <c r="O173" s="109"/>
    </row>
    <row r="174" spans="1:15" s="7" customFormat="1" ht="18.75" x14ac:dyDescent="0.3">
      <c r="A174" s="106"/>
      <c r="B174" s="121"/>
      <c r="C174" s="121"/>
      <c r="D174" s="121"/>
      <c r="E174" s="97"/>
      <c r="F174" s="108"/>
      <c r="G174" s="108"/>
      <c r="H174" s="108"/>
      <c r="I174" s="105"/>
      <c r="J174" s="105"/>
      <c r="K174" s="105"/>
      <c r="L174" s="105"/>
      <c r="M174" s="105"/>
      <c r="N174" s="109"/>
      <c r="O174" s="105"/>
    </row>
    <row r="175" spans="1:15" s="7" customFormat="1" ht="18.75" x14ac:dyDescent="0.25">
      <c r="A175" s="111"/>
      <c r="B175" s="141"/>
      <c r="C175" s="106"/>
      <c r="D175" s="87"/>
      <c r="E175" s="97"/>
      <c r="F175" s="100"/>
      <c r="G175" s="87"/>
      <c r="H175" s="87"/>
      <c r="I175" s="87"/>
      <c r="J175" s="87"/>
      <c r="K175" s="87"/>
      <c r="L175" s="87"/>
      <c r="M175" s="87"/>
      <c r="N175" s="87"/>
      <c r="O175" s="109"/>
    </row>
    <row r="176" spans="1:15" s="7" customFormat="1" ht="18.75" x14ac:dyDescent="0.25">
      <c r="A176" s="95"/>
      <c r="B176" s="106"/>
      <c r="C176" s="106"/>
      <c r="D176" s="105"/>
      <c r="E176" s="97"/>
      <c r="F176" s="108"/>
      <c r="G176" s="105"/>
      <c r="H176" s="105"/>
      <c r="I176" s="105"/>
      <c r="J176" s="105"/>
      <c r="K176" s="105"/>
      <c r="L176" s="105"/>
      <c r="M176" s="105"/>
      <c r="N176" s="105"/>
      <c r="O176" s="105"/>
    </row>
    <row r="177" spans="1:18" s="7" customFormat="1" ht="18.75" x14ac:dyDescent="0.25">
      <c r="A177" s="106"/>
      <c r="B177" s="106"/>
      <c r="C177" s="106"/>
      <c r="D177" s="105"/>
      <c r="E177" s="97"/>
      <c r="F177" s="108"/>
      <c r="G177" s="105"/>
      <c r="H177" s="105"/>
      <c r="I177" s="105"/>
      <c r="J177" s="105"/>
      <c r="K177" s="105"/>
      <c r="L177" s="105"/>
      <c r="M177" s="105"/>
      <c r="N177" s="109"/>
      <c r="O177" s="105"/>
    </row>
    <row r="178" spans="1:18" s="7" customFormat="1" ht="18.75" x14ac:dyDescent="0.25">
      <c r="A178" s="95"/>
      <c r="B178" s="106"/>
      <c r="C178" s="106"/>
      <c r="D178" s="105"/>
      <c r="E178" s="97"/>
      <c r="F178" s="108"/>
      <c r="G178" s="105"/>
      <c r="H178" s="105"/>
      <c r="I178" s="105"/>
      <c r="J178" s="105"/>
      <c r="K178" s="105"/>
      <c r="L178" s="105"/>
      <c r="M178" s="105"/>
      <c r="N178" s="105"/>
      <c r="O178" s="105"/>
    </row>
    <row r="179" spans="1:18" s="7" customFormat="1" ht="123.75" customHeight="1" x14ac:dyDescent="0.25">
      <c r="A179" s="106"/>
      <c r="B179" s="106"/>
      <c r="C179" s="106"/>
      <c r="D179" s="105"/>
      <c r="E179" s="97"/>
      <c r="F179" s="108"/>
      <c r="G179" s="105"/>
      <c r="H179" s="105"/>
      <c r="I179" s="105"/>
      <c r="J179" s="105"/>
      <c r="K179" s="105"/>
      <c r="L179" s="105"/>
      <c r="M179" s="105"/>
      <c r="N179" s="94"/>
      <c r="O179" s="105"/>
    </row>
    <row r="180" spans="1:18" s="7" customFormat="1" ht="18.75" x14ac:dyDescent="0.25">
      <c r="A180" s="106"/>
      <c r="B180" s="106"/>
      <c r="C180" s="106"/>
      <c r="D180" s="105"/>
      <c r="E180" s="97"/>
      <c r="F180" s="108"/>
      <c r="G180" s="105"/>
      <c r="H180" s="105"/>
      <c r="I180" s="105"/>
      <c r="J180" s="105"/>
      <c r="K180" s="105"/>
      <c r="L180" s="105"/>
      <c r="M180" s="105"/>
      <c r="N180" s="94"/>
      <c r="O180" s="105"/>
    </row>
    <row r="181" spans="1:18" s="7" customFormat="1" ht="18.75" x14ac:dyDescent="0.25">
      <c r="A181" s="111"/>
      <c r="B181" s="98"/>
      <c r="C181" s="98"/>
      <c r="D181" s="98"/>
      <c r="E181" s="89"/>
      <c r="F181" s="89"/>
      <c r="G181" s="92"/>
      <c r="H181" s="92"/>
      <c r="I181" s="92"/>
      <c r="J181" s="92"/>
      <c r="K181" s="92"/>
      <c r="L181" s="92"/>
      <c r="M181" s="92"/>
      <c r="N181" s="92"/>
      <c r="O181" s="134"/>
    </row>
    <row r="182" spans="1:18" s="7" customFormat="1" ht="18.75" x14ac:dyDescent="0.25">
      <c r="A182" s="95"/>
      <c r="B182" s="94"/>
      <c r="C182" s="94"/>
      <c r="D182" s="94"/>
      <c r="E182" s="97"/>
      <c r="F182" s="97"/>
      <c r="G182" s="94"/>
      <c r="H182" s="94"/>
      <c r="I182" s="94"/>
      <c r="J182" s="94"/>
      <c r="K182" s="94"/>
      <c r="L182" s="94"/>
      <c r="M182" s="94"/>
      <c r="N182" s="94"/>
      <c r="O182" s="94"/>
    </row>
    <row r="183" spans="1:18" s="7" customFormat="1" ht="18.75" x14ac:dyDescent="0.25">
      <c r="A183" s="106"/>
      <c r="B183" s="141"/>
      <c r="C183" s="106"/>
      <c r="D183" s="105"/>
      <c r="E183" s="89"/>
      <c r="F183" s="136"/>
      <c r="G183" s="130"/>
      <c r="H183" s="130"/>
      <c r="I183" s="130"/>
      <c r="J183" s="130"/>
      <c r="K183" s="130"/>
      <c r="L183" s="130"/>
      <c r="M183" s="130"/>
      <c r="N183" s="130"/>
      <c r="O183" s="142"/>
    </row>
    <row r="184" spans="1:18" s="7" customFormat="1" ht="18.75" x14ac:dyDescent="0.25">
      <c r="A184" s="104"/>
      <c r="B184" s="90"/>
      <c r="C184" s="90"/>
      <c r="D184" s="87"/>
      <c r="E184" s="89"/>
      <c r="F184" s="89"/>
      <c r="G184" s="87"/>
      <c r="H184" s="87"/>
      <c r="I184" s="87"/>
      <c r="J184" s="87"/>
      <c r="K184" s="87"/>
      <c r="L184" s="87"/>
      <c r="M184" s="87"/>
      <c r="N184" s="87"/>
      <c r="O184" s="87"/>
      <c r="P184" s="66"/>
      <c r="Q184" s="66"/>
      <c r="R184" s="64"/>
    </row>
    <row r="185" spans="1:18" s="7" customFormat="1" ht="114.75" customHeight="1" x14ac:dyDescent="0.3">
      <c r="A185" s="106"/>
      <c r="B185" s="121"/>
      <c r="C185" s="121"/>
      <c r="D185" s="105"/>
      <c r="E185" s="97"/>
      <c r="F185" s="108"/>
      <c r="G185" s="108"/>
      <c r="H185" s="108"/>
      <c r="I185" s="105"/>
      <c r="J185" s="105"/>
      <c r="K185" s="105"/>
      <c r="L185" s="105"/>
      <c r="M185" s="105"/>
      <c r="N185" s="109"/>
      <c r="O185" s="105"/>
    </row>
    <row r="186" spans="1:18" s="7" customFormat="1" ht="18.75" x14ac:dyDescent="0.25">
      <c r="A186" s="95"/>
      <c r="B186" s="106"/>
      <c r="C186" s="106"/>
      <c r="D186" s="105"/>
      <c r="E186" s="97"/>
      <c r="F186" s="108"/>
      <c r="G186" s="108"/>
      <c r="H186" s="108"/>
      <c r="I186" s="105"/>
      <c r="J186" s="105"/>
      <c r="K186" s="105"/>
      <c r="L186" s="105"/>
      <c r="M186" s="105"/>
      <c r="N186" s="105"/>
      <c r="O186" s="105"/>
    </row>
    <row r="187" spans="1:18" s="7" customFormat="1" ht="18.75" x14ac:dyDescent="0.25">
      <c r="A187" s="95"/>
      <c r="B187" s="95"/>
      <c r="C187" s="95"/>
      <c r="D187" s="94"/>
      <c r="E187" s="97"/>
      <c r="F187" s="97"/>
      <c r="G187" s="94"/>
      <c r="H187" s="94"/>
      <c r="I187" s="94"/>
      <c r="J187" s="94"/>
      <c r="K187" s="94"/>
      <c r="L187" s="94"/>
      <c r="M187" s="94"/>
      <c r="N187" s="94"/>
      <c r="O187" s="94"/>
    </row>
    <row r="188" spans="1:18" s="7" customFormat="1" ht="18.75" x14ac:dyDescent="0.25">
      <c r="A188" s="95"/>
      <c r="B188" s="95"/>
      <c r="C188" s="95"/>
      <c r="D188" s="94"/>
      <c r="E188" s="97"/>
      <c r="F188" s="97"/>
      <c r="G188" s="94"/>
      <c r="H188" s="94"/>
      <c r="I188" s="94"/>
      <c r="J188" s="94"/>
      <c r="K188" s="94"/>
      <c r="L188" s="94"/>
      <c r="M188" s="94"/>
      <c r="N188" s="94"/>
      <c r="O188" s="94"/>
    </row>
    <row r="189" spans="1:18" s="7" customFormat="1" ht="18.75" x14ac:dyDescent="0.25">
      <c r="A189" s="95"/>
      <c r="B189" s="106"/>
      <c r="C189" s="106"/>
      <c r="D189" s="105"/>
      <c r="E189" s="97"/>
      <c r="F189" s="108"/>
      <c r="G189" s="105"/>
      <c r="H189" s="105"/>
      <c r="I189" s="105"/>
      <c r="J189" s="105"/>
      <c r="K189" s="105"/>
      <c r="L189" s="105"/>
      <c r="M189" s="105"/>
      <c r="N189" s="105"/>
      <c r="O189" s="105"/>
    </row>
    <row r="190" spans="1:18" s="7" customFormat="1" ht="18.75" x14ac:dyDescent="0.25">
      <c r="A190" s="95"/>
      <c r="B190" s="94"/>
      <c r="C190" s="94"/>
      <c r="D190" s="94"/>
      <c r="E190" s="97"/>
      <c r="F190" s="97"/>
      <c r="G190" s="97"/>
      <c r="H190" s="97"/>
      <c r="I190" s="94"/>
      <c r="J190" s="94"/>
      <c r="K190" s="94"/>
      <c r="L190" s="94"/>
      <c r="M190" s="94"/>
      <c r="N190" s="94"/>
      <c r="O190" s="94"/>
    </row>
    <row r="191" spans="1:18" s="7" customFormat="1" ht="18.75" x14ac:dyDescent="0.25">
      <c r="A191" s="106"/>
      <c r="B191" s="106"/>
      <c r="C191" s="106"/>
      <c r="D191" s="108"/>
      <c r="E191" s="97"/>
      <c r="F191" s="108"/>
      <c r="G191" s="108"/>
      <c r="H191" s="108"/>
      <c r="I191" s="105"/>
      <c r="J191" s="105"/>
      <c r="K191" s="105"/>
      <c r="L191" s="105"/>
      <c r="M191" s="105"/>
      <c r="N191" s="94"/>
      <c r="O191" s="105"/>
    </row>
    <row r="192" spans="1:18" s="7" customFormat="1" ht="102.75" customHeight="1" x14ac:dyDescent="0.25">
      <c r="A192" s="95"/>
      <c r="B192" s="106"/>
      <c r="C192" s="106"/>
      <c r="D192" s="105"/>
      <c r="E192" s="97"/>
      <c r="F192" s="108"/>
      <c r="G192" s="105"/>
      <c r="H192" s="105"/>
      <c r="I192" s="105"/>
      <c r="J192" s="105"/>
      <c r="K192" s="105"/>
      <c r="L192" s="105"/>
      <c r="M192" s="105"/>
      <c r="N192" s="105"/>
      <c r="O192" s="105"/>
    </row>
    <row r="193" spans="1:15" s="7" customFormat="1" ht="18.75" x14ac:dyDescent="0.25">
      <c r="A193" s="95"/>
      <c r="B193" s="95"/>
      <c r="C193" s="95"/>
      <c r="D193" s="94"/>
      <c r="E193" s="97"/>
      <c r="F193" s="97"/>
      <c r="G193" s="94"/>
      <c r="H193" s="94"/>
      <c r="I193" s="94"/>
      <c r="J193" s="94"/>
      <c r="K193" s="94"/>
      <c r="L193" s="94"/>
      <c r="M193" s="94"/>
      <c r="N193" s="94"/>
      <c r="O193" s="94"/>
    </row>
    <row r="194" spans="1:15" s="7" customFormat="1" ht="18.75" x14ac:dyDescent="0.25">
      <c r="A194" s="95"/>
      <c r="B194" s="95"/>
      <c r="C194" s="95"/>
      <c r="D194" s="94"/>
      <c r="E194" s="97"/>
      <c r="F194" s="97"/>
      <c r="G194" s="94"/>
      <c r="H194" s="94"/>
      <c r="I194" s="94"/>
      <c r="J194" s="94"/>
      <c r="K194" s="94"/>
      <c r="L194" s="94"/>
      <c r="M194" s="94"/>
      <c r="N194" s="94"/>
      <c r="O194" s="94"/>
    </row>
    <row r="195" spans="1:15" s="7" customFormat="1" ht="18.75" x14ac:dyDescent="0.25">
      <c r="A195" s="95"/>
      <c r="B195" s="95"/>
      <c r="C195" s="95"/>
      <c r="D195" s="94"/>
      <c r="E195" s="97"/>
      <c r="F195" s="97"/>
      <c r="G195" s="94"/>
      <c r="H195" s="94"/>
      <c r="I195" s="94"/>
      <c r="J195" s="94"/>
      <c r="K195" s="94"/>
      <c r="L195" s="94"/>
      <c r="M195" s="94"/>
      <c r="N195" s="94"/>
      <c r="O195" s="94"/>
    </row>
    <row r="196" spans="1:15" s="7" customFormat="1" x14ac:dyDescent="0.25">
      <c r="N196" s="40"/>
    </row>
    <row r="197" spans="1:15" s="7" customFormat="1" x14ac:dyDescent="0.25">
      <c r="N197" s="40"/>
    </row>
    <row r="198" spans="1:15" s="7" customFormat="1" x14ac:dyDescent="0.25">
      <c r="N198" s="40"/>
    </row>
    <row r="199" spans="1:15" s="7" customFormat="1" x14ac:dyDescent="0.25">
      <c r="N199" s="40"/>
    </row>
    <row r="200" spans="1:15" s="7" customFormat="1" x14ac:dyDescent="0.25">
      <c r="N200" s="40"/>
    </row>
    <row r="201" spans="1:15" s="7" customFormat="1" x14ac:dyDescent="0.25">
      <c r="N201" s="40"/>
    </row>
    <row r="202" spans="1:15" s="7" customFormat="1" x14ac:dyDescent="0.25">
      <c r="N202" s="40"/>
    </row>
    <row r="203" spans="1:15" s="7" customFormat="1" x14ac:dyDescent="0.25">
      <c r="N203" s="40"/>
    </row>
    <row r="204" spans="1:15" s="7" customFormat="1" x14ac:dyDescent="0.25">
      <c r="N204" s="40"/>
    </row>
    <row r="205" spans="1:15" s="7" customFormat="1" x14ac:dyDescent="0.25">
      <c r="N205" s="40"/>
    </row>
    <row r="206" spans="1:15" s="7" customFormat="1" x14ac:dyDescent="0.25">
      <c r="N206" s="40"/>
    </row>
    <row r="207" spans="1:15" s="7" customFormat="1" x14ac:dyDescent="0.25">
      <c r="N207" s="40"/>
    </row>
    <row r="208" spans="1:15" s="7" customFormat="1" x14ac:dyDescent="0.25">
      <c r="N208" s="40"/>
    </row>
    <row r="209" spans="14:14" s="7" customFormat="1" x14ac:dyDescent="0.25">
      <c r="N209" s="40"/>
    </row>
    <row r="210" spans="14:14" s="7" customFormat="1" x14ac:dyDescent="0.25">
      <c r="N210" s="40"/>
    </row>
    <row r="211" spans="14:14" s="7" customFormat="1" x14ac:dyDescent="0.25">
      <c r="N211" s="40"/>
    </row>
    <row r="212" spans="14:14" s="7" customFormat="1" x14ac:dyDescent="0.25">
      <c r="N212" s="43"/>
    </row>
    <row r="213" spans="14:14" s="7" customFormat="1" x14ac:dyDescent="0.25">
      <c r="N213" s="40"/>
    </row>
    <row r="214" spans="14:14" s="7" customFormat="1" x14ac:dyDescent="0.25">
      <c r="N214" s="40"/>
    </row>
    <row r="215" spans="14:14" s="7" customFormat="1" x14ac:dyDescent="0.25">
      <c r="N215" s="40"/>
    </row>
    <row r="216" spans="14:14" s="7" customFormat="1" x14ac:dyDescent="0.25">
      <c r="N216" s="42"/>
    </row>
    <row r="217" spans="14:14" s="7" customFormat="1" x14ac:dyDescent="0.25">
      <c r="N217" s="42"/>
    </row>
    <row r="218" spans="14:14" s="7" customFormat="1" x14ac:dyDescent="0.25">
      <c r="N218" s="42"/>
    </row>
    <row r="219" spans="14:14" x14ac:dyDescent="0.25">
      <c r="N219" s="39"/>
    </row>
    <row r="220" spans="14:14" x14ac:dyDescent="0.25">
      <c r="N220" s="39"/>
    </row>
    <row r="221" spans="14:14" x14ac:dyDescent="0.25">
      <c r="N221" s="39"/>
    </row>
    <row r="222" spans="14:14" x14ac:dyDescent="0.25">
      <c r="N222" s="39"/>
    </row>
    <row r="223" spans="14:14" x14ac:dyDescent="0.25">
      <c r="N223" s="39"/>
    </row>
    <row r="224" spans="14:14" x14ac:dyDescent="0.25">
      <c r="N224" s="39"/>
    </row>
    <row r="225" spans="14:14" x14ac:dyDescent="0.25">
      <c r="N225" s="39"/>
    </row>
    <row r="226" spans="14:14" x14ac:dyDescent="0.25">
      <c r="N226" s="39"/>
    </row>
    <row r="227" spans="14:14" x14ac:dyDescent="0.25">
      <c r="N227" s="39"/>
    </row>
    <row r="228" spans="14:14" x14ac:dyDescent="0.25">
      <c r="N228" s="39"/>
    </row>
    <row r="229" spans="14:14" x14ac:dyDescent="0.25">
      <c r="N229" s="39"/>
    </row>
  </sheetData>
  <mergeCells count="1">
    <mergeCell ref="A1:O1"/>
  </mergeCells>
  <pageMargins left="3.937007874015748E-2" right="3.937007874015748E-2" top="0" bottom="0" header="0.31496062992125984" footer="0.31496062992125984"/>
  <pageSetup paperSize="9" scale="73" fitToHeight="0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94A28-41CB-459F-9BE5-2567A80A8A52}">
  <sheetPr>
    <pageSetUpPr fitToPage="1"/>
  </sheetPr>
  <dimension ref="A1:O96"/>
  <sheetViews>
    <sheetView view="pageBreakPreview" zoomScale="60" zoomScaleNormal="84" workbookViewId="0">
      <selection activeCell="O2" sqref="O1:R1048576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518" t="s">
        <v>495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</row>
    <row r="2" spans="1:15" s="7" customFormat="1" ht="47.25" customHeight="1" x14ac:dyDescent="0.25">
      <c r="A2" s="83" t="s">
        <v>36</v>
      </c>
      <c r="B2" s="81" t="s">
        <v>12</v>
      </c>
      <c r="C2" s="81" t="s">
        <v>226</v>
      </c>
      <c r="D2" s="81" t="s">
        <v>22</v>
      </c>
      <c r="E2" s="82" t="s">
        <v>23</v>
      </c>
      <c r="F2" s="82" t="s">
        <v>2</v>
      </c>
      <c r="G2" s="81" t="s">
        <v>24</v>
      </c>
      <c r="H2" s="79" t="s">
        <v>37</v>
      </c>
      <c r="I2" s="81" t="s">
        <v>15</v>
      </c>
      <c r="J2" s="81" t="s">
        <v>1</v>
      </c>
      <c r="K2" s="81" t="s">
        <v>10</v>
      </c>
      <c r="L2" s="81" t="s">
        <v>11</v>
      </c>
      <c r="M2" s="81" t="s">
        <v>21</v>
      </c>
      <c r="N2" s="81" t="s">
        <v>29</v>
      </c>
      <c r="O2" s="83" t="s">
        <v>20</v>
      </c>
    </row>
    <row r="3" spans="1:15" s="85" customFormat="1" ht="18.75" x14ac:dyDescent="0.3">
      <c r="A3" s="104">
        <f t="shared" ref="A3:A34" si="0">ROW()-2</f>
        <v>1</v>
      </c>
      <c r="B3" s="87" t="s">
        <v>509</v>
      </c>
      <c r="C3" s="87" t="s">
        <v>223</v>
      </c>
      <c r="D3" s="87" t="s">
        <v>134</v>
      </c>
      <c r="E3" s="89">
        <f>SUM(Таблица25[[#This Row],[Средний балл аттестата]:[Балл первоочередной]])</f>
        <v>109.21000000000001</v>
      </c>
      <c r="F3" s="87">
        <v>4.53</v>
      </c>
      <c r="G3" s="89"/>
      <c r="H3" s="102"/>
      <c r="I3" s="87" t="s">
        <v>477</v>
      </c>
      <c r="J3" s="87" t="s">
        <v>5</v>
      </c>
      <c r="K3" s="87"/>
      <c r="L3" s="103"/>
      <c r="M3" s="103" t="s">
        <v>42</v>
      </c>
      <c r="N3" s="87"/>
      <c r="O3" s="109" t="s">
        <v>42</v>
      </c>
    </row>
    <row r="4" spans="1:15" s="7" customFormat="1" ht="37.5" x14ac:dyDescent="0.25">
      <c r="A4" s="104">
        <f t="shared" si="0"/>
        <v>2</v>
      </c>
      <c r="B4" s="90" t="s">
        <v>541</v>
      </c>
      <c r="C4" s="90" t="s">
        <v>223</v>
      </c>
      <c r="D4" s="87" t="s">
        <v>134</v>
      </c>
      <c r="E4" s="89">
        <f>SUM(Таблица25[[#This Row],[Средний балл аттестата]:[Балл первоочередной]])</f>
        <v>14.469999999999999</v>
      </c>
      <c r="F4" s="89">
        <v>4.21</v>
      </c>
      <c r="G4" s="87"/>
      <c r="H4" s="87"/>
      <c r="I4" s="87" t="s">
        <v>477</v>
      </c>
      <c r="J4" s="87" t="s">
        <v>7</v>
      </c>
      <c r="K4" s="87" t="s">
        <v>5</v>
      </c>
      <c r="L4" s="87"/>
      <c r="M4" s="87" t="s">
        <v>42</v>
      </c>
      <c r="N4" s="87"/>
      <c r="O4" s="109" t="s">
        <v>42</v>
      </c>
    </row>
    <row r="5" spans="1:15" s="85" customFormat="1" ht="37.5" x14ac:dyDescent="0.25">
      <c r="A5" s="95">
        <f t="shared" si="0"/>
        <v>3</v>
      </c>
      <c r="B5" s="95" t="s">
        <v>120</v>
      </c>
      <c r="C5" s="95" t="s">
        <v>223</v>
      </c>
      <c r="D5" s="95" t="s">
        <v>136</v>
      </c>
      <c r="E5" s="97">
        <f>SUM(Таблица25[[#This Row],[Средний балл аттестата]:[Балл первоочередной]])</f>
        <v>14.469999999999999</v>
      </c>
      <c r="F5" s="97">
        <v>3.47</v>
      </c>
      <c r="G5" s="97"/>
      <c r="H5" s="97"/>
      <c r="I5" s="94" t="s">
        <v>477</v>
      </c>
      <c r="J5" s="94" t="s">
        <v>33</v>
      </c>
      <c r="K5" s="94" t="s">
        <v>5</v>
      </c>
      <c r="L5" s="94"/>
      <c r="M5" s="94" t="s">
        <v>42</v>
      </c>
      <c r="N5" s="94"/>
      <c r="O5" s="94" t="s">
        <v>44</v>
      </c>
    </row>
    <row r="6" spans="1:15" s="85" customFormat="1" ht="56.25" x14ac:dyDescent="0.25">
      <c r="A6" s="104">
        <f t="shared" si="0"/>
        <v>4</v>
      </c>
      <c r="B6" s="105" t="s">
        <v>271</v>
      </c>
      <c r="C6" s="105" t="s">
        <v>223</v>
      </c>
      <c r="D6" s="105" t="s">
        <v>134</v>
      </c>
      <c r="E6" s="89">
        <f>SUM(Таблица25[[#This Row],[Средний балл аттестата]:[Балл первоочередной]])</f>
        <v>14.41</v>
      </c>
      <c r="F6" s="108">
        <v>3.88</v>
      </c>
      <c r="G6" s="108"/>
      <c r="H6" s="105"/>
      <c r="I6" s="105" t="s">
        <v>477</v>
      </c>
      <c r="J6" s="105" t="s">
        <v>17</v>
      </c>
      <c r="K6" s="105" t="s">
        <v>5</v>
      </c>
      <c r="L6" s="105" t="s">
        <v>810</v>
      </c>
      <c r="M6" s="105" t="s">
        <v>42</v>
      </c>
      <c r="N6" s="105"/>
      <c r="O6" s="105" t="s">
        <v>44</v>
      </c>
    </row>
    <row r="7" spans="1:15" s="7" customFormat="1" ht="18.75" x14ac:dyDescent="0.3">
      <c r="A7" s="104">
        <f t="shared" si="0"/>
        <v>5</v>
      </c>
      <c r="B7" s="105"/>
      <c r="C7" s="105"/>
      <c r="D7" s="105"/>
      <c r="E7" s="89"/>
      <c r="F7" s="105"/>
      <c r="G7" s="108"/>
      <c r="H7" s="145"/>
      <c r="I7" s="105"/>
      <c r="J7" s="105"/>
      <c r="K7" s="105"/>
      <c r="L7" s="105"/>
      <c r="M7" s="121"/>
      <c r="N7" s="94"/>
      <c r="O7" s="105"/>
    </row>
    <row r="8" spans="1:15" s="85" customFormat="1" ht="18.75" x14ac:dyDescent="0.25">
      <c r="A8" s="104">
        <f t="shared" si="0"/>
        <v>6</v>
      </c>
      <c r="B8" s="90"/>
      <c r="C8" s="90"/>
      <c r="D8" s="87"/>
      <c r="E8" s="89"/>
      <c r="F8" s="89"/>
      <c r="G8" s="89"/>
      <c r="H8" s="89"/>
      <c r="I8" s="87"/>
      <c r="J8" s="87"/>
      <c r="K8" s="87"/>
      <c r="L8" s="87"/>
      <c r="M8" s="87"/>
      <c r="N8" s="87"/>
      <c r="O8" s="109"/>
    </row>
    <row r="9" spans="1:15" s="85" customFormat="1" ht="84" customHeight="1" x14ac:dyDescent="0.3">
      <c r="A9" s="104">
        <f t="shared" si="0"/>
        <v>7</v>
      </c>
      <c r="B9" s="106"/>
      <c r="C9" s="106"/>
      <c r="D9" s="121"/>
      <c r="E9" s="89"/>
      <c r="F9" s="108"/>
      <c r="G9" s="108"/>
      <c r="H9" s="108"/>
      <c r="I9" s="105"/>
      <c r="J9" s="105"/>
      <c r="K9" s="105"/>
      <c r="L9" s="105"/>
      <c r="M9" s="105"/>
      <c r="N9" s="94"/>
      <c r="O9" s="105"/>
    </row>
    <row r="10" spans="1:15" s="85" customFormat="1" ht="18.75" x14ac:dyDescent="0.25">
      <c r="A10" s="104">
        <f t="shared" si="0"/>
        <v>8</v>
      </c>
      <c r="B10" s="106"/>
      <c r="C10" s="106"/>
      <c r="D10" s="105"/>
      <c r="E10" s="108"/>
      <c r="F10" s="108"/>
      <c r="G10" s="108"/>
      <c r="H10" s="108"/>
      <c r="I10" s="105"/>
      <c r="J10" s="105"/>
      <c r="K10" s="105"/>
      <c r="L10" s="105"/>
      <c r="M10" s="105"/>
      <c r="N10" s="105"/>
      <c r="O10" s="105"/>
    </row>
    <row r="11" spans="1:15" ht="18.75" x14ac:dyDescent="0.3">
      <c r="A11" s="104">
        <f t="shared" si="0"/>
        <v>9</v>
      </c>
      <c r="B11" s="121"/>
      <c r="C11" s="121"/>
      <c r="D11" s="121"/>
      <c r="E11" s="108"/>
      <c r="F11" s="108"/>
      <c r="G11" s="145"/>
      <c r="H11" s="145"/>
      <c r="I11" s="121"/>
      <c r="J11" s="121"/>
      <c r="K11" s="121"/>
      <c r="L11" s="121"/>
      <c r="M11" s="121"/>
      <c r="N11" s="105"/>
      <c r="O11" s="121"/>
    </row>
    <row r="12" spans="1:15" s="85" customFormat="1" ht="18.75" x14ac:dyDescent="0.25">
      <c r="A12" s="104">
        <f t="shared" si="0"/>
        <v>10</v>
      </c>
      <c r="B12" s="90"/>
      <c r="C12" s="90"/>
      <c r="D12" s="87"/>
      <c r="E12" s="89"/>
      <c r="F12" s="89"/>
      <c r="G12" s="87"/>
      <c r="H12" s="87"/>
      <c r="I12" s="87"/>
      <c r="J12" s="87"/>
      <c r="K12" s="87"/>
      <c r="L12" s="87"/>
      <c r="M12" s="87"/>
      <c r="N12" s="87"/>
      <c r="O12" s="109"/>
    </row>
    <row r="13" spans="1:15" s="85" customFormat="1" ht="18.75" x14ac:dyDescent="0.25">
      <c r="A13" s="104">
        <f t="shared" si="0"/>
        <v>11</v>
      </c>
      <c r="B13" s="90"/>
      <c r="C13" s="90"/>
      <c r="D13" s="90"/>
      <c r="E13" s="89"/>
      <c r="F13" s="89"/>
      <c r="G13" s="89"/>
      <c r="H13" s="89"/>
      <c r="I13" s="87"/>
      <c r="J13" s="87"/>
      <c r="K13" s="87"/>
      <c r="L13" s="87"/>
      <c r="M13" s="87"/>
      <c r="N13" s="87"/>
      <c r="O13" s="87"/>
    </row>
    <row r="14" spans="1:15" s="85" customFormat="1" ht="18.75" x14ac:dyDescent="0.3">
      <c r="A14" s="152">
        <f t="shared" si="0"/>
        <v>12</v>
      </c>
      <c r="B14" s="95"/>
      <c r="C14" s="95"/>
      <c r="D14" s="94"/>
      <c r="E14" s="89"/>
      <c r="F14" s="89"/>
      <c r="G14" s="89"/>
      <c r="H14" s="89"/>
      <c r="I14" s="87"/>
      <c r="J14" s="87"/>
      <c r="K14" s="87"/>
      <c r="L14" s="87"/>
      <c r="M14" s="87"/>
      <c r="N14" s="87"/>
      <c r="O14" s="109"/>
    </row>
    <row r="15" spans="1:15" s="349" customFormat="1" ht="18.75" x14ac:dyDescent="0.25">
      <c r="A15" s="90">
        <f t="shared" si="0"/>
        <v>13</v>
      </c>
      <c r="B15" s="106"/>
      <c r="C15" s="106"/>
      <c r="D15" s="108"/>
      <c r="E15" s="108"/>
      <c r="F15" s="108"/>
      <c r="G15" s="108"/>
      <c r="H15" s="108"/>
      <c r="I15" s="105"/>
      <c r="J15" s="105"/>
      <c r="K15" s="105"/>
      <c r="L15" s="105"/>
      <c r="M15" s="105"/>
      <c r="N15" s="105"/>
      <c r="O15" s="105"/>
    </row>
    <row r="16" spans="1:15" s="250" customFormat="1" ht="18.75" x14ac:dyDescent="0.25">
      <c r="A16" s="90">
        <f t="shared" si="0"/>
        <v>14</v>
      </c>
      <c r="B16" s="106"/>
      <c r="C16" s="106"/>
      <c r="D16" s="105"/>
      <c r="E16" s="108"/>
      <c r="F16" s="108"/>
      <c r="G16" s="105"/>
      <c r="H16" s="105"/>
      <c r="I16" s="105"/>
      <c r="J16" s="105"/>
      <c r="K16" s="105"/>
      <c r="L16" s="105"/>
      <c r="M16" s="105"/>
      <c r="N16" s="105"/>
      <c r="O16" s="105"/>
    </row>
    <row r="17" spans="1:15" s="7" customFormat="1" ht="18.75" x14ac:dyDescent="0.25">
      <c r="A17" s="104">
        <f t="shared" si="0"/>
        <v>15</v>
      </c>
      <c r="B17" s="90"/>
      <c r="C17" s="90"/>
      <c r="D17" s="87"/>
      <c r="E17" s="89"/>
      <c r="F17" s="89"/>
      <c r="G17" s="89"/>
      <c r="H17" s="89"/>
      <c r="I17" s="87"/>
      <c r="J17" s="87"/>
      <c r="K17" s="87"/>
      <c r="L17" s="87"/>
      <c r="M17" s="87"/>
      <c r="N17" s="87"/>
      <c r="O17" s="109"/>
    </row>
    <row r="18" spans="1:15" s="7" customFormat="1" ht="18.75" x14ac:dyDescent="0.25">
      <c r="A18" s="104">
        <f t="shared" si="0"/>
        <v>16</v>
      </c>
      <c r="B18" s="90"/>
      <c r="C18" s="90"/>
      <c r="D18" s="87"/>
      <c r="E18" s="89"/>
      <c r="F18" s="89"/>
      <c r="G18" s="87"/>
      <c r="H18" s="87"/>
      <c r="I18" s="87"/>
      <c r="J18" s="87"/>
      <c r="K18" s="87"/>
      <c r="L18" s="87"/>
      <c r="M18" s="87"/>
      <c r="N18" s="87"/>
      <c r="O18" s="87"/>
    </row>
    <row r="19" spans="1:15" s="7" customFormat="1" ht="18.75" x14ac:dyDescent="0.3">
      <c r="A19" s="147">
        <f t="shared" si="0"/>
        <v>17</v>
      </c>
      <c r="B19" s="141"/>
      <c r="C19" s="106"/>
      <c r="D19" s="105"/>
      <c r="E19" s="89"/>
      <c r="F19" s="136"/>
      <c r="G19" s="136"/>
      <c r="H19" s="136"/>
      <c r="I19" s="130"/>
      <c r="J19" s="130"/>
      <c r="K19" s="130"/>
      <c r="L19" s="130"/>
      <c r="M19" s="130"/>
      <c r="N19" s="130"/>
      <c r="O19" s="142"/>
    </row>
    <row r="20" spans="1:15" s="7" customFormat="1" ht="18.75" x14ac:dyDescent="0.25">
      <c r="A20" s="95">
        <f t="shared" si="0"/>
        <v>18</v>
      </c>
      <c r="B20" s="141"/>
      <c r="C20" s="141"/>
      <c r="D20" s="130"/>
      <c r="E20" s="89"/>
      <c r="F20" s="136"/>
      <c r="G20" s="136"/>
      <c r="H20" s="136"/>
      <c r="I20" s="130"/>
      <c r="J20" s="130"/>
      <c r="K20" s="130"/>
      <c r="L20" s="130"/>
      <c r="M20" s="130"/>
      <c r="N20" s="130"/>
      <c r="O20" s="142"/>
    </row>
    <row r="21" spans="1:15" s="7" customFormat="1" ht="18.75" x14ac:dyDescent="0.25">
      <c r="A21" s="106">
        <f t="shared" si="0"/>
        <v>19</v>
      </c>
      <c r="B21" s="106"/>
      <c r="C21" s="106"/>
      <c r="D21" s="105"/>
      <c r="E21" s="89"/>
      <c r="F21" s="108"/>
      <c r="G21" s="108"/>
      <c r="H21" s="108"/>
      <c r="I21" s="105"/>
      <c r="J21" s="105"/>
      <c r="K21" s="105"/>
      <c r="L21" s="105"/>
      <c r="M21" s="105"/>
      <c r="N21" s="94"/>
      <c r="O21" s="105"/>
    </row>
    <row r="22" spans="1:15" s="7" customFormat="1" ht="39" customHeight="1" x14ac:dyDescent="0.3">
      <c r="A22" s="181">
        <f t="shared" si="0"/>
        <v>20</v>
      </c>
      <c r="B22" s="359" t="s">
        <v>875</v>
      </c>
      <c r="C22" s="179" t="s">
        <v>223</v>
      </c>
      <c r="D22" s="306" t="s">
        <v>134</v>
      </c>
      <c r="E22" s="331">
        <f>SUM(Таблица25[[#This Row],[Средний балл аттестата]:[Балл первоочередной]])</f>
        <v>11.61</v>
      </c>
      <c r="F22" s="359">
        <v>3.93</v>
      </c>
      <c r="G22" s="514"/>
      <c r="H22" s="514"/>
      <c r="I22" s="359" t="s">
        <v>1148</v>
      </c>
      <c r="J22" s="359" t="s">
        <v>5</v>
      </c>
      <c r="K22" s="359"/>
      <c r="L22" s="359"/>
      <c r="M22" s="359" t="s">
        <v>42</v>
      </c>
      <c r="N22" s="359" t="s">
        <v>168</v>
      </c>
      <c r="O22" s="363" t="s">
        <v>42</v>
      </c>
    </row>
    <row r="23" spans="1:15" s="7" customFormat="1" ht="37.5" x14ac:dyDescent="0.3">
      <c r="A23" s="391">
        <f t="shared" si="0"/>
        <v>21</v>
      </c>
      <c r="B23" s="179" t="s">
        <v>1171</v>
      </c>
      <c r="C23" s="179" t="s">
        <v>223</v>
      </c>
      <c r="D23" s="306" t="s">
        <v>134</v>
      </c>
      <c r="E23" s="127">
        <f>SUM(Таблица25[[#This Row],[Средний балл аттестата]:[Балл первоочередной]])</f>
        <v>11.559999999999999</v>
      </c>
      <c r="F23" s="182">
        <v>4.6500000000000004</v>
      </c>
      <c r="G23" s="182" t="s">
        <v>733</v>
      </c>
      <c r="H23" s="182"/>
      <c r="I23" s="179" t="s">
        <v>477</v>
      </c>
      <c r="J23" s="179" t="s">
        <v>5</v>
      </c>
      <c r="K23" s="179"/>
      <c r="L23" s="179"/>
      <c r="M23" s="307" t="s">
        <v>42</v>
      </c>
      <c r="N23" s="256" t="s">
        <v>42</v>
      </c>
      <c r="O23" s="179" t="s">
        <v>44</v>
      </c>
    </row>
    <row r="24" spans="1:15" s="7" customFormat="1" ht="37.5" x14ac:dyDescent="0.25">
      <c r="A24" s="181">
        <f t="shared" si="0"/>
        <v>22</v>
      </c>
      <c r="B24" s="307" t="s">
        <v>1159</v>
      </c>
      <c r="C24" s="307" t="s">
        <v>223</v>
      </c>
      <c r="D24" s="307" t="s">
        <v>134</v>
      </c>
      <c r="E24" s="340">
        <f>SUM(Таблица25[[#This Row],[Средний балл аттестата]:[Балл первоочередной]])</f>
        <v>11.530000000000001</v>
      </c>
      <c r="F24" s="307">
        <v>4.33</v>
      </c>
      <c r="G24" s="357" t="s">
        <v>733</v>
      </c>
      <c r="H24" s="357"/>
      <c r="I24" s="307" t="s">
        <v>477</v>
      </c>
      <c r="J24" s="307" t="s">
        <v>5</v>
      </c>
      <c r="K24" s="307"/>
      <c r="L24" s="307"/>
      <c r="M24" s="307" t="s">
        <v>42</v>
      </c>
      <c r="N24" s="256" t="s">
        <v>42</v>
      </c>
      <c r="O24" s="307" t="s">
        <v>42</v>
      </c>
    </row>
    <row r="25" spans="1:15" s="7" customFormat="1" ht="37.5" x14ac:dyDescent="0.25">
      <c r="A25" s="303">
        <f t="shared" si="0"/>
        <v>23</v>
      </c>
      <c r="B25" s="183" t="s">
        <v>771</v>
      </c>
      <c r="C25" s="179" t="s">
        <v>223</v>
      </c>
      <c r="D25" s="179" t="s">
        <v>134</v>
      </c>
      <c r="E25" s="127">
        <f>SUM(Таблица25[[#This Row],[Средний балл аттестата]:[Балл первоочередной]])</f>
        <v>11.530000000000001</v>
      </c>
      <c r="F25" s="309">
        <v>4.29</v>
      </c>
      <c r="G25" s="309" t="s">
        <v>733</v>
      </c>
      <c r="H25" s="309"/>
      <c r="I25" s="308" t="s">
        <v>477</v>
      </c>
      <c r="J25" s="183" t="s">
        <v>5</v>
      </c>
      <c r="K25" s="183"/>
      <c r="L25" s="183"/>
      <c r="M25" s="183" t="s">
        <v>42</v>
      </c>
      <c r="N25" s="183"/>
      <c r="O25" s="311" t="s">
        <v>42</v>
      </c>
    </row>
    <row r="26" spans="1:15" s="7" customFormat="1" ht="18.75" x14ac:dyDescent="0.25">
      <c r="A26" s="303">
        <f t="shared" si="0"/>
        <v>24</v>
      </c>
      <c r="B26" s="310" t="s">
        <v>1103</v>
      </c>
      <c r="C26" s="180" t="s">
        <v>223</v>
      </c>
      <c r="D26" s="180" t="s">
        <v>136</v>
      </c>
      <c r="E26" s="127">
        <f>SUM(Таблица25[[#This Row],[Средний балл аттестата]:[Балл первоочередной]])</f>
        <v>11.5</v>
      </c>
      <c r="F26" s="309">
        <v>4.17</v>
      </c>
      <c r="G26" s="183" t="s">
        <v>965</v>
      </c>
      <c r="H26" s="183"/>
      <c r="I26" s="183" t="s">
        <v>477</v>
      </c>
      <c r="J26" s="183" t="s">
        <v>5</v>
      </c>
      <c r="K26" s="183"/>
      <c r="L26" s="183"/>
      <c r="M26" s="183" t="s">
        <v>42</v>
      </c>
      <c r="N26" s="183"/>
      <c r="O26" s="311" t="s">
        <v>44</v>
      </c>
    </row>
    <row r="27" spans="1:15" s="7" customFormat="1" ht="111.75" customHeight="1" x14ac:dyDescent="0.25">
      <c r="A27" s="336">
        <f t="shared" si="0"/>
        <v>25</v>
      </c>
      <c r="B27" s="181" t="s">
        <v>759</v>
      </c>
      <c r="C27" s="181" t="s">
        <v>223</v>
      </c>
      <c r="D27" s="181" t="s">
        <v>134</v>
      </c>
      <c r="E27" s="176">
        <f>SUM(Таблица25[[#This Row],[Средний балл аттестата]:[Балл первоочередной]])</f>
        <v>11.5</v>
      </c>
      <c r="F27" s="182">
        <v>4</v>
      </c>
      <c r="G27" s="182" t="s">
        <v>733</v>
      </c>
      <c r="H27" s="182"/>
      <c r="I27" s="179" t="s">
        <v>477</v>
      </c>
      <c r="J27" s="179" t="s">
        <v>5</v>
      </c>
      <c r="K27" s="179"/>
      <c r="L27" s="179"/>
      <c r="M27" s="179" t="s">
        <v>42</v>
      </c>
      <c r="N27" s="179"/>
      <c r="O27" s="179" t="s">
        <v>42</v>
      </c>
    </row>
    <row r="28" spans="1:15" s="7" customFormat="1" ht="37.5" x14ac:dyDescent="0.25">
      <c r="A28" s="181">
        <f t="shared" si="0"/>
        <v>26</v>
      </c>
      <c r="B28" s="181" t="s">
        <v>491</v>
      </c>
      <c r="C28" s="181" t="s">
        <v>223</v>
      </c>
      <c r="D28" s="179" t="s">
        <v>134</v>
      </c>
      <c r="E28" s="127">
        <f>SUM(Таблица25[[#This Row],[Средний балл аттестата]:[Балл первоочередной]])</f>
        <v>11.4</v>
      </c>
      <c r="F28" s="182">
        <v>3.94</v>
      </c>
      <c r="G28" s="179" t="s">
        <v>733</v>
      </c>
      <c r="H28" s="179"/>
      <c r="I28" s="179" t="s">
        <v>477</v>
      </c>
      <c r="J28" s="179" t="s">
        <v>5</v>
      </c>
      <c r="K28" s="179"/>
      <c r="L28" s="179"/>
      <c r="M28" s="179" t="s">
        <v>42</v>
      </c>
      <c r="N28" s="178"/>
      <c r="O28" s="179" t="s">
        <v>44</v>
      </c>
    </row>
    <row r="29" spans="1:15" s="7" customFormat="1" ht="37.5" x14ac:dyDescent="0.25">
      <c r="A29" s="181">
        <f t="shared" si="0"/>
        <v>27</v>
      </c>
      <c r="B29" s="181" t="s">
        <v>1054</v>
      </c>
      <c r="C29" s="181" t="s">
        <v>223</v>
      </c>
      <c r="D29" s="179" t="s">
        <v>134</v>
      </c>
      <c r="E29" s="127">
        <f>SUM(Таблица25[[#This Row],[Средний балл аттестата]:[Балл первоочередной]])</f>
        <v>11.379999999999999</v>
      </c>
      <c r="F29" s="182">
        <v>3.6</v>
      </c>
      <c r="G29" s="182" t="s">
        <v>733</v>
      </c>
      <c r="H29" s="182"/>
      <c r="I29" s="179" t="s">
        <v>476</v>
      </c>
      <c r="J29" s="179" t="s">
        <v>17</v>
      </c>
      <c r="K29" s="179" t="s">
        <v>5</v>
      </c>
      <c r="L29" s="179"/>
      <c r="M29" s="179" t="s">
        <v>42</v>
      </c>
      <c r="N29" s="178"/>
      <c r="O29" s="179" t="s">
        <v>42</v>
      </c>
    </row>
    <row r="30" spans="1:15" s="7" customFormat="1" ht="37.5" x14ac:dyDescent="0.25">
      <c r="A30" s="181">
        <f t="shared" si="0"/>
        <v>28</v>
      </c>
      <c r="B30" s="179" t="s">
        <v>544</v>
      </c>
      <c r="C30" s="179" t="s">
        <v>223</v>
      </c>
      <c r="D30" s="179" t="s">
        <v>134</v>
      </c>
      <c r="E30" s="127">
        <f>SUM(Таблица25[[#This Row],[Средний балл аттестата]:[Балл первоочередной]])</f>
        <v>11.129999999999999</v>
      </c>
      <c r="F30" s="182">
        <v>3.58</v>
      </c>
      <c r="G30" s="182" t="s">
        <v>733</v>
      </c>
      <c r="H30" s="182"/>
      <c r="I30" s="182" t="s">
        <v>477</v>
      </c>
      <c r="J30" s="179" t="s">
        <v>5</v>
      </c>
      <c r="K30" s="179"/>
      <c r="L30" s="179"/>
      <c r="M30" s="179" t="s">
        <v>42</v>
      </c>
      <c r="N30" s="178"/>
      <c r="O30" s="179" t="s">
        <v>44</v>
      </c>
    </row>
    <row r="31" spans="1:15" s="7" customFormat="1" ht="37.5" x14ac:dyDescent="0.25">
      <c r="A31" s="181">
        <f t="shared" si="0"/>
        <v>29</v>
      </c>
      <c r="B31" s="307" t="s">
        <v>1212</v>
      </c>
      <c r="C31" s="307" t="s">
        <v>223</v>
      </c>
      <c r="D31" s="307" t="s">
        <v>136</v>
      </c>
      <c r="E31" s="340">
        <f>SUM(Таблица25[[#This Row],[Средний балл аттестата]:[Балл первоочередной]])</f>
        <v>11.129999999999999</v>
      </c>
      <c r="F31" s="307">
        <v>3.58</v>
      </c>
      <c r="G31" s="357" t="s">
        <v>733</v>
      </c>
      <c r="H31" s="357"/>
      <c r="I31" s="307" t="s">
        <v>477</v>
      </c>
      <c r="J31" s="307" t="s">
        <v>5</v>
      </c>
      <c r="K31" s="307"/>
      <c r="L31" s="307"/>
      <c r="M31" s="307" t="s">
        <v>42</v>
      </c>
      <c r="N31" s="256" t="s">
        <v>42</v>
      </c>
      <c r="O31" s="307" t="s">
        <v>42</v>
      </c>
    </row>
    <row r="32" spans="1:15" s="7" customFormat="1" ht="37.5" x14ac:dyDescent="0.3">
      <c r="A32" s="181">
        <f t="shared" si="0"/>
        <v>30</v>
      </c>
      <c r="B32" s="346" t="s">
        <v>952</v>
      </c>
      <c r="C32" s="347" t="s">
        <v>223</v>
      </c>
      <c r="D32" s="346" t="s">
        <v>134</v>
      </c>
      <c r="E32" s="329">
        <f>SUM(Таблица25[[#This Row],[Средний балл аттестата]:[Балл первоочередной]])</f>
        <v>11.07</v>
      </c>
      <c r="F32" s="346">
        <v>3.56</v>
      </c>
      <c r="G32" s="348" t="s">
        <v>733</v>
      </c>
      <c r="H32" s="348"/>
      <c r="I32" s="346" t="s">
        <v>477</v>
      </c>
      <c r="J32" s="346" t="s">
        <v>5</v>
      </c>
      <c r="K32" s="346"/>
      <c r="L32" s="346"/>
      <c r="M32" s="346" t="s">
        <v>42</v>
      </c>
      <c r="N32" s="350"/>
      <c r="O32" s="346" t="s">
        <v>44</v>
      </c>
    </row>
    <row r="33" spans="1:15" s="7" customFormat="1" ht="56.25" x14ac:dyDescent="0.25">
      <c r="A33" s="181">
        <f t="shared" si="0"/>
        <v>31</v>
      </c>
      <c r="B33" s="181" t="s">
        <v>455</v>
      </c>
      <c r="C33" s="181" t="s">
        <v>223</v>
      </c>
      <c r="D33" s="179" t="s">
        <v>134</v>
      </c>
      <c r="E33" s="127">
        <f>SUM(Таблица25[[#This Row],[Средний балл аттестата]:[Балл первоочередной]])</f>
        <v>11.059999999999999</v>
      </c>
      <c r="F33" s="182">
        <v>4.82</v>
      </c>
      <c r="G33" s="179" t="s">
        <v>733</v>
      </c>
      <c r="H33" s="179"/>
      <c r="I33" s="179" t="s">
        <v>477</v>
      </c>
      <c r="J33" s="179" t="s">
        <v>52</v>
      </c>
      <c r="K33" s="179" t="s">
        <v>7</v>
      </c>
      <c r="L33" s="179" t="s">
        <v>1063</v>
      </c>
      <c r="M33" s="179" t="s">
        <v>42</v>
      </c>
      <c r="N33" s="178"/>
      <c r="O33" s="179" t="s">
        <v>42</v>
      </c>
    </row>
    <row r="34" spans="1:15" s="85" customFormat="1" ht="37.5" x14ac:dyDescent="0.25">
      <c r="A34" s="181">
        <f t="shared" si="0"/>
        <v>32</v>
      </c>
      <c r="B34" s="179" t="s">
        <v>762</v>
      </c>
      <c r="C34" s="179" t="s">
        <v>223</v>
      </c>
      <c r="D34" s="179" t="s">
        <v>134</v>
      </c>
      <c r="E34" s="127">
        <f>SUM(Таблица25[[#This Row],[Средний балл аттестата]:[Балл первоочередной]])</f>
        <v>11.059999999999999</v>
      </c>
      <c r="F34" s="182">
        <v>4.1900000000000004</v>
      </c>
      <c r="G34" s="182"/>
      <c r="H34" s="182"/>
      <c r="I34" s="178" t="s">
        <v>476</v>
      </c>
      <c r="J34" s="125" t="s">
        <v>5</v>
      </c>
      <c r="K34" s="125" t="s">
        <v>33</v>
      </c>
      <c r="L34" s="125" t="s">
        <v>17</v>
      </c>
      <c r="M34" s="179" t="s">
        <v>42</v>
      </c>
      <c r="N34" s="128"/>
      <c r="O34" s="179" t="s">
        <v>44</v>
      </c>
    </row>
    <row r="35" spans="1:15" s="7" customFormat="1" x14ac:dyDescent="0.25">
      <c r="K35" s="30"/>
    </row>
    <row r="36" spans="1:15" s="7" customFormat="1" x14ac:dyDescent="0.25"/>
    <row r="37" spans="1:15" s="7" customFormat="1" x14ac:dyDescent="0.25"/>
    <row r="38" spans="1:15" s="7" customFormat="1" x14ac:dyDescent="0.25"/>
    <row r="39" spans="1:15" s="7" customFormat="1" x14ac:dyDescent="0.25"/>
    <row r="40" spans="1:15" s="7" customFormat="1" x14ac:dyDescent="0.25"/>
    <row r="41" spans="1:15" s="7" customFormat="1" x14ac:dyDescent="0.25"/>
    <row r="42" spans="1:15" s="7" customFormat="1" x14ac:dyDescent="0.25"/>
    <row r="43" spans="1:15" s="7" customFormat="1" x14ac:dyDescent="0.25"/>
    <row r="44" spans="1:15" s="7" customFormat="1" x14ac:dyDescent="0.25"/>
    <row r="45" spans="1:15" s="7" customFormat="1" x14ac:dyDescent="0.25"/>
    <row r="46" spans="1:15" s="7" customFormat="1" x14ac:dyDescent="0.25"/>
    <row r="47" spans="1:15" s="7" customFormat="1" x14ac:dyDescent="0.25"/>
    <row r="48" spans="1:15" s="7" customFormat="1" x14ac:dyDescent="0.25"/>
    <row r="49" s="7" customFormat="1" x14ac:dyDescent="0.25"/>
    <row r="50" s="7" customFormat="1" x14ac:dyDescent="0.25"/>
    <row r="51" s="7" customFormat="1" x14ac:dyDescent="0.25"/>
    <row r="52" s="7" customFormat="1" x14ac:dyDescent="0.25"/>
    <row r="53" s="7" customFormat="1" x14ac:dyDescent="0.25"/>
    <row r="54" s="7" customFormat="1" x14ac:dyDescent="0.25"/>
    <row r="55" s="7" customFormat="1" x14ac:dyDescent="0.25"/>
    <row r="56" s="7" customFormat="1" x14ac:dyDescent="0.25"/>
    <row r="57" s="7" customFormat="1" x14ac:dyDescent="0.25"/>
    <row r="58" s="7" customFormat="1" x14ac:dyDescent="0.25"/>
    <row r="59" s="7" customFormat="1" x14ac:dyDescent="0.25"/>
    <row r="60" s="7" customFormat="1" x14ac:dyDescent="0.25"/>
    <row r="61" s="7" customFormat="1" x14ac:dyDescent="0.25"/>
    <row r="62" s="7" customFormat="1" x14ac:dyDescent="0.25"/>
    <row r="63" s="7" customFormat="1" x14ac:dyDescent="0.25"/>
    <row r="64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7" max="16383" man="1"/>
  </rowBreak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7F105-97C1-4A57-941E-7B6394803A90}">
  <sheetPr>
    <pageSetUpPr fitToPage="1"/>
  </sheetPr>
  <dimension ref="A1:P103"/>
  <sheetViews>
    <sheetView view="pageBreakPreview" zoomScale="80" zoomScaleNormal="84" zoomScaleSheetLayoutView="80" workbookViewId="0">
      <selection activeCell="E3" sqref="E3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518" t="s">
        <v>497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</row>
    <row r="2" spans="1:15" s="7" customFormat="1" ht="47.25" customHeight="1" x14ac:dyDescent="0.25">
      <c r="A2" s="83" t="s">
        <v>36</v>
      </c>
      <c r="B2" s="81" t="s">
        <v>12</v>
      </c>
      <c r="C2" s="81" t="s">
        <v>226</v>
      </c>
      <c r="D2" s="81" t="s">
        <v>22</v>
      </c>
      <c r="E2" s="82" t="s">
        <v>23</v>
      </c>
      <c r="F2" s="82" t="s">
        <v>2</v>
      </c>
      <c r="G2" s="81" t="s">
        <v>24</v>
      </c>
      <c r="H2" s="79" t="s">
        <v>37</v>
      </c>
      <c r="I2" s="81" t="s">
        <v>15</v>
      </c>
      <c r="J2" s="81" t="s">
        <v>1</v>
      </c>
      <c r="K2" s="81" t="s">
        <v>10</v>
      </c>
      <c r="L2" s="81" t="s">
        <v>11</v>
      </c>
      <c r="M2" s="81" t="s">
        <v>21</v>
      </c>
      <c r="N2" s="81" t="s">
        <v>29</v>
      </c>
      <c r="O2" s="83" t="s">
        <v>20</v>
      </c>
    </row>
    <row r="3" spans="1:15" s="85" customFormat="1" ht="37.5" x14ac:dyDescent="0.3">
      <c r="A3" s="104">
        <f t="shared" ref="A3:A41" si="0">ROW()-2</f>
        <v>1</v>
      </c>
      <c r="B3" s="90" t="s">
        <v>1099</v>
      </c>
      <c r="C3" s="184" t="s">
        <v>223</v>
      </c>
      <c r="D3" s="87" t="s">
        <v>134</v>
      </c>
      <c r="E3" s="89">
        <f>SUM(Таблица2434[[#This Row],[Средний балл аттестата]:[Балл первоочередной]])</f>
        <v>4.5599999999999996</v>
      </c>
      <c r="F3" s="89">
        <v>4.5599999999999996</v>
      </c>
      <c r="G3" s="87"/>
      <c r="H3" s="87"/>
      <c r="I3" s="87" t="s">
        <v>477</v>
      </c>
      <c r="J3" s="87" t="s">
        <v>7</v>
      </c>
      <c r="K3" s="87" t="s">
        <v>17</v>
      </c>
      <c r="L3" s="87" t="s">
        <v>1092</v>
      </c>
      <c r="M3" s="87" t="s">
        <v>42</v>
      </c>
      <c r="N3" s="87" t="s">
        <v>42</v>
      </c>
      <c r="O3" s="109" t="s">
        <v>42</v>
      </c>
    </row>
    <row r="4" spans="1:15" s="7" customFormat="1" ht="61.5" customHeight="1" x14ac:dyDescent="0.25">
      <c r="A4" s="104">
        <f t="shared" si="0"/>
        <v>2</v>
      </c>
      <c r="B4" s="90" t="s">
        <v>125</v>
      </c>
      <c r="C4" s="90" t="s">
        <v>223</v>
      </c>
      <c r="D4" s="90" t="s">
        <v>134</v>
      </c>
      <c r="E4" s="89">
        <f>SUM(Таблица2434[[#This Row],[Средний балл аттестата]:[Балл первоочередной]])</f>
        <v>4.33</v>
      </c>
      <c r="F4" s="89">
        <v>4.33</v>
      </c>
      <c r="G4" s="87"/>
      <c r="H4" s="87"/>
      <c r="I4" s="87" t="s">
        <v>476</v>
      </c>
      <c r="J4" s="87" t="s">
        <v>17</v>
      </c>
      <c r="K4" s="87"/>
      <c r="L4" s="87"/>
      <c r="M4" s="87" t="s">
        <v>42</v>
      </c>
      <c r="N4" s="87"/>
      <c r="O4" s="109" t="s">
        <v>42</v>
      </c>
    </row>
    <row r="5" spans="1:15" s="7" customFormat="1" ht="37.5" x14ac:dyDescent="0.25">
      <c r="A5" s="104">
        <f t="shared" si="0"/>
        <v>3</v>
      </c>
      <c r="B5" s="87" t="s">
        <v>551</v>
      </c>
      <c r="C5" s="87" t="s">
        <v>223</v>
      </c>
      <c r="D5" s="87" t="s">
        <v>134</v>
      </c>
      <c r="E5" s="89">
        <f>SUM(Таблица2434[[#This Row],[Средний балл аттестата]:[Балл первоочередной]])</f>
        <v>4.32</v>
      </c>
      <c r="F5" s="89">
        <v>4.32</v>
      </c>
      <c r="G5" s="87"/>
      <c r="H5" s="87"/>
      <c r="I5" s="87" t="s">
        <v>477</v>
      </c>
      <c r="J5" s="87" t="s">
        <v>17</v>
      </c>
      <c r="K5" s="87"/>
      <c r="L5" s="87"/>
      <c r="M5" s="87" t="s">
        <v>42</v>
      </c>
      <c r="N5" s="87"/>
      <c r="O5" s="109" t="s">
        <v>42</v>
      </c>
    </row>
    <row r="6" spans="1:15" s="7" customFormat="1" ht="37.5" x14ac:dyDescent="0.3">
      <c r="A6" s="104">
        <f t="shared" si="0"/>
        <v>4</v>
      </c>
      <c r="B6" s="121" t="s">
        <v>1165</v>
      </c>
      <c r="C6" s="106" t="s">
        <v>222</v>
      </c>
      <c r="D6" s="105" t="s">
        <v>134</v>
      </c>
      <c r="E6" s="89">
        <f>SUM(Таблица2434[[#This Row],[Средний балл аттестата]:[Балл первоочередной]])</f>
        <v>4.26</v>
      </c>
      <c r="F6" s="108">
        <v>4.26</v>
      </c>
      <c r="G6" s="145"/>
      <c r="H6" s="145"/>
      <c r="I6" s="121" t="s">
        <v>476</v>
      </c>
      <c r="J6" s="121" t="s">
        <v>17</v>
      </c>
      <c r="K6" s="121"/>
      <c r="L6" s="121"/>
      <c r="M6" s="105" t="s">
        <v>42</v>
      </c>
      <c r="N6" s="105" t="s">
        <v>42</v>
      </c>
      <c r="O6" s="105" t="s">
        <v>42</v>
      </c>
    </row>
    <row r="7" spans="1:15" s="7" customFormat="1" ht="93.75" x14ac:dyDescent="0.25">
      <c r="A7" s="104">
        <f t="shared" si="0"/>
        <v>5</v>
      </c>
      <c r="B7" s="90" t="s">
        <v>277</v>
      </c>
      <c r="C7" s="90" t="s">
        <v>222</v>
      </c>
      <c r="D7" s="87" t="s">
        <v>134</v>
      </c>
      <c r="E7" s="89">
        <f>SUM(Таблица2434[[#This Row],[Средний балл аттестата]:[Балл первоочередной]])</f>
        <v>4.24</v>
      </c>
      <c r="F7" s="89">
        <v>4.24</v>
      </c>
      <c r="G7" s="87"/>
      <c r="H7" s="87"/>
      <c r="I7" s="87" t="s">
        <v>476</v>
      </c>
      <c r="J7" s="87" t="s">
        <v>106</v>
      </c>
      <c r="K7" s="87" t="s">
        <v>605</v>
      </c>
      <c r="L7" s="87"/>
      <c r="M7" s="87" t="s">
        <v>42</v>
      </c>
      <c r="N7" s="87" t="s">
        <v>42</v>
      </c>
      <c r="O7" s="109" t="s">
        <v>42</v>
      </c>
    </row>
    <row r="8" spans="1:15" s="7" customFormat="1" ht="100.5" customHeight="1" x14ac:dyDescent="0.25">
      <c r="A8" s="104">
        <f t="shared" si="0"/>
        <v>6</v>
      </c>
      <c r="B8" s="95" t="s">
        <v>322</v>
      </c>
      <c r="C8" s="95" t="s">
        <v>224</v>
      </c>
      <c r="D8" s="94" t="s">
        <v>134</v>
      </c>
      <c r="E8" s="89">
        <f>SUM(Таблица2434[[#This Row],[Средний балл аттестата]:[Балл первоочередной]])</f>
        <v>4.24</v>
      </c>
      <c r="F8" s="97">
        <v>4.24</v>
      </c>
      <c r="G8" s="94"/>
      <c r="H8" s="94"/>
      <c r="I8" s="94" t="s">
        <v>476</v>
      </c>
      <c r="J8" s="94" t="s">
        <v>17</v>
      </c>
      <c r="K8" s="94"/>
      <c r="L8" s="94"/>
      <c r="M8" s="94" t="s">
        <v>42</v>
      </c>
      <c r="N8" s="94" t="s">
        <v>42</v>
      </c>
      <c r="O8" s="94" t="s">
        <v>42</v>
      </c>
    </row>
    <row r="9" spans="1:15" s="7" customFormat="1" ht="37.5" x14ac:dyDescent="0.25">
      <c r="A9" s="104">
        <f t="shared" si="0"/>
        <v>7</v>
      </c>
      <c r="B9" s="87" t="s">
        <v>874</v>
      </c>
      <c r="C9" s="87" t="s">
        <v>223</v>
      </c>
      <c r="D9" s="87" t="s">
        <v>136</v>
      </c>
      <c r="E9" s="89">
        <f>SUM(Таблица2434[[#This Row],[Средний балл аттестата]:[Балл первоочередной]])</f>
        <v>4.16</v>
      </c>
      <c r="F9" s="89">
        <v>4.16</v>
      </c>
      <c r="G9" s="87"/>
      <c r="H9" s="87"/>
      <c r="I9" s="87" t="s">
        <v>477</v>
      </c>
      <c r="J9" s="87" t="s">
        <v>17</v>
      </c>
      <c r="K9" s="87"/>
      <c r="L9" s="87"/>
      <c r="M9" s="87" t="s">
        <v>42</v>
      </c>
      <c r="N9" s="87"/>
      <c r="O9" s="109" t="s">
        <v>42</v>
      </c>
    </row>
    <row r="10" spans="1:15" s="7" customFormat="1" ht="37.5" x14ac:dyDescent="0.25">
      <c r="A10" s="104">
        <f t="shared" si="0"/>
        <v>8</v>
      </c>
      <c r="B10" s="87" t="s">
        <v>408</v>
      </c>
      <c r="C10" s="87" t="s">
        <v>223</v>
      </c>
      <c r="D10" s="87" t="s">
        <v>134</v>
      </c>
      <c r="E10" s="89">
        <f>SUM(Таблица2434[[#This Row],[Средний балл аттестата]:[Балл первоочередной]])</f>
        <v>4.16</v>
      </c>
      <c r="F10" s="89">
        <v>4.16</v>
      </c>
      <c r="G10" s="87"/>
      <c r="H10" s="87"/>
      <c r="I10" s="87" t="s">
        <v>477</v>
      </c>
      <c r="J10" s="87" t="s">
        <v>17</v>
      </c>
      <c r="K10" s="87" t="s">
        <v>33</v>
      </c>
      <c r="L10" s="87"/>
      <c r="M10" s="87" t="s">
        <v>42</v>
      </c>
      <c r="N10" s="87"/>
      <c r="O10" s="87" t="s">
        <v>44</v>
      </c>
    </row>
    <row r="11" spans="1:15" s="85" customFormat="1" ht="37.5" x14ac:dyDescent="0.25">
      <c r="A11" s="104">
        <f t="shared" si="0"/>
        <v>9</v>
      </c>
      <c r="B11" s="87" t="s">
        <v>531</v>
      </c>
      <c r="C11" s="87" t="s">
        <v>223</v>
      </c>
      <c r="D11" s="87" t="s">
        <v>134</v>
      </c>
      <c r="E11" s="89">
        <f>SUM(Таблица2434[[#This Row],[Средний балл аттестата]:[Балл первоочередной]])</f>
        <v>3.89</v>
      </c>
      <c r="F11" s="89">
        <v>3.89</v>
      </c>
      <c r="G11" s="87"/>
      <c r="H11" s="87"/>
      <c r="I11" s="87" t="s">
        <v>476</v>
      </c>
      <c r="J11" s="160" t="s">
        <v>17</v>
      </c>
      <c r="K11" s="87"/>
      <c r="L11" s="87"/>
      <c r="M11" s="87" t="s">
        <v>42</v>
      </c>
      <c r="N11" s="87"/>
      <c r="O11" s="109" t="s">
        <v>42</v>
      </c>
    </row>
    <row r="12" spans="1:15" s="7" customFormat="1" ht="37.5" x14ac:dyDescent="0.25">
      <c r="A12" s="104">
        <f t="shared" si="0"/>
        <v>10</v>
      </c>
      <c r="B12" s="87" t="s">
        <v>747</v>
      </c>
      <c r="C12" s="87" t="s">
        <v>223</v>
      </c>
      <c r="D12" s="87" t="s">
        <v>134</v>
      </c>
      <c r="E12" s="89">
        <f>SUM(Таблица2434[[#This Row],[Средний балл аттестата]:[Балл первоочередной]])</f>
        <v>3.88</v>
      </c>
      <c r="F12" s="87">
        <v>3.88</v>
      </c>
      <c r="G12" s="87"/>
      <c r="H12" s="87"/>
      <c r="I12" s="87" t="s">
        <v>477</v>
      </c>
      <c r="J12" s="87" t="s">
        <v>17</v>
      </c>
      <c r="K12" s="87" t="s">
        <v>33</v>
      </c>
      <c r="L12" s="87"/>
      <c r="M12" s="87" t="s">
        <v>42</v>
      </c>
      <c r="N12" s="87" t="s">
        <v>42</v>
      </c>
      <c r="O12" s="87" t="s">
        <v>42</v>
      </c>
    </row>
    <row r="13" spans="1:15" s="7" customFormat="1" ht="56.25" x14ac:dyDescent="0.25">
      <c r="A13" s="104">
        <f t="shared" si="0"/>
        <v>11</v>
      </c>
      <c r="B13" s="87" t="s">
        <v>271</v>
      </c>
      <c r="C13" s="87" t="s">
        <v>223</v>
      </c>
      <c r="D13" s="87" t="s">
        <v>134</v>
      </c>
      <c r="E13" s="89">
        <f>SUM(Таблица2434[[#This Row],[Средний балл аттестата]:[Балл первоочередной]])</f>
        <v>3.88</v>
      </c>
      <c r="F13" s="89">
        <v>3.88</v>
      </c>
      <c r="G13" s="89"/>
      <c r="H13" s="87"/>
      <c r="I13" s="87" t="s">
        <v>477</v>
      </c>
      <c r="J13" s="87" t="s">
        <v>17</v>
      </c>
      <c r="K13" s="87" t="s">
        <v>5</v>
      </c>
      <c r="L13" s="87" t="s">
        <v>810</v>
      </c>
      <c r="M13" s="87" t="s">
        <v>42</v>
      </c>
      <c r="N13" s="87"/>
      <c r="O13" s="109" t="s">
        <v>44</v>
      </c>
    </row>
    <row r="14" spans="1:15" s="7" customFormat="1" ht="37.5" x14ac:dyDescent="0.25">
      <c r="A14" s="104">
        <f t="shared" si="0"/>
        <v>12</v>
      </c>
      <c r="B14" s="90" t="s">
        <v>517</v>
      </c>
      <c r="C14" s="90" t="s">
        <v>223</v>
      </c>
      <c r="D14" s="87" t="s">
        <v>134</v>
      </c>
      <c r="E14" s="89">
        <f>SUM(Таблица2434[[#This Row],[Средний балл аттестата]:[Балл первоочередной]])</f>
        <v>3.82</v>
      </c>
      <c r="F14" s="89">
        <v>3.82</v>
      </c>
      <c r="G14" s="87"/>
      <c r="H14" s="87"/>
      <c r="I14" s="87" t="s">
        <v>477</v>
      </c>
      <c r="J14" s="87" t="s">
        <v>17</v>
      </c>
      <c r="K14" s="87"/>
      <c r="L14" s="87"/>
      <c r="M14" s="87" t="s">
        <v>42</v>
      </c>
      <c r="N14" s="87"/>
      <c r="O14" s="87" t="s">
        <v>42</v>
      </c>
    </row>
    <row r="15" spans="1:15" s="7" customFormat="1" ht="37.5" x14ac:dyDescent="0.25">
      <c r="A15" s="104">
        <f t="shared" si="0"/>
        <v>13</v>
      </c>
      <c r="B15" s="87" t="s">
        <v>1115</v>
      </c>
      <c r="C15" s="87" t="s">
        <v>222</v>
      </c>
      <c r="D15" s="87" t="s">
        <v>134</v>
      </c>
      <c r="E15" s="89">
        <f>SUM(Таблица2434[[#This Row],[Средний балл аттестата]:[Балл первоочередной]])</f>
        <v>3.82</v>
      </c>
      <c r="F15" s="87">
        <v>3.82</v>
      </c>
      <c r="G15" s="220"/>
      <c r="H15" s="87"/>
      <c r="I15" s="90" t="s">
        <v>476</v>
      </c>
      <c r="J15" s="87" t="s">
        <v>183</v>
      </c>
      <c r="K15" s="87" t="s">
        <v>17</v>
      </c>
      <c r="L15" s="87"/>
      <c r="M15" s="87" t="s">
        <v>42</v>
      </c>
      <c r="N15" s="87"/>
      <c r="O15" s="87"/>
    </row>
    <row r="16" spans="1:15" s="7" customFormat="1" ht="37.5" x14ac:dyDescent="0.3">
      <c r="A16" s="104">
        <f t="shared" si="0"/>
        <v>14</v>
      </c>
      <c r="B16" s="121" t="s">
        <v>1094</v>
      </c>
      <c r="C16" s="106" t="s">
        <v>222</v>
      </c>
      <c r="D16" s="103" t="s">
        <v>134</v>
      </c>
      <c r="E16" s="89">
        <f>SUM(Таблица2434[[#This Row],[Средний балл аттестата]:[Балл первоочередной]])</f>
        <v>3.81</v>
      </c>
      <c r="F16" s="108">
        <v>3.81</v>
      </c>
      <c r="G16" s="87"/>
      <c r="H16" s="87"/>
      <c r="I16" s="87" t="s">
        <v>477</v>
      </c>
      <c r="J16" s="87" t="s">
        <v>17</v>
      </c>
      <c r="K16" s="87"/>
      <c r="L16" s="87"/>
      <c r="M16" s="87" t="s">
        <v>42</v>
      </c>
      <c r="N16" s="87" t="s">
        <v>42</v>
      </c>
      <c r="O16" s="109" t="s">
        <v>42</v>
      </c>
    </row>
    <row r="17" spans="1:16" s="7" customFormat="1" ht="114" customHeight="1" x14ac:dyDescent="0.25">
      <c r="A17" s="104">
        <f t="shared" si="0"/>
        <v>15</v>
      </c>
      <c r="B17" s="90" t="s">
        <v>270</v>
      </c>
      <c r="C17" s="90" t="s">
        <v>223</v>
      </c>
      <c r="D17" s="87" t="s">
        <v>136</v>
      </c>
      <c r="E17" s="89">
        <f>SUM(Таблица2434[[#This Row],[Средний балл аттестата]:[Балл первоочередной]])</f>
        <v>3.81</v>
      </c>
      <c r="F17" s="89">
        <v>3.81</v>
      </c>
      <c r="G17" s="87"/>
      <c r="H17" s="87"/>
      <c r="I17" s="87" t="s">
        <v>477</v>
      </c>
      <c r="J17" s="87" t="s">
        <v>17</v>
      </c>
      <c r="K17" s="87" t="s">
        <v>33</v>
      </c>
      <c r="L17" s="87"/>
      <c r="M17" s="87" t="s">
        <v>42</v>
      </c>
      <c r="N17" s="87"/>
      <c r="O17" s="109" t="s">
        <v>42</v>
      </c>
    </row>
    <row r="18" spans="1:16" s="7" customFormat="1" ht="37.5" x14ac:dyDescent="0.25">
      <c r="A18" s="104">
        <f t="shared" si="0"/>
        <v>16</v>
      </c>
      <c r="B18" s="90" t="s">
        <v>885</v>
      </c>
      <c r="C18" s="90" t="s">
        <v>223</v>
      </c>
      <c r="D18" s="87" t="s">
        <v>136</v>
      </c>
      <c r="E18" s="89">
        <f>SUM(Таблица2434[[#This Row],[Средний балл аттестата]:[Балл первоочередной]])</f>
        <v>3.8</v>
      </c>
      <c r="F18" s="89">
        <v>3.8</v>
      </c>
      <c r="G18" s="87"/>
      <c r="H18" s="87"/>
      <c r="I18" s="87" t="s">
        <v>477</v>
      </c>
      <c r="J18" s="87" t="s">
        <v>17</v>
      </c>
      <c r="K18" s="87"/>
      <c r="L18" s="87"/>
      <c r="M18" s="87" t="s">
        <v>42</v>
      </c>
      <c r="N18" s="87"/>
      <c r="O18" s="87" t="s">
        <v>44</v>
      </c>
    </row>
    <row r="19" spans="1:16" ht="37.5" x14ac:dyDescent="0.25">
      <c r="A19" s="90">
        <f t="shared" si="0"/>
        <v>17</v>
      </c>
      <c r="B19" s="106" t="s">
        <v>354</v>
      </c>
      <c r="C19" s="106" t="s">
        <v>222</v>
      </c>
      <c r="D19" s="105" t="s">
        <v>134</v>
      </c>
      <c r="E19" s="89">
        <f>SUM(Таблица2434[[#This Row],[Средний балл аттестата]:[Балл первоочередной]])</f>
        <v>3.74</v>
      </c>
      <c r="F19" s="89">
        <v>3.74</v>
      </c>
      <c r="G19" s="89"/>
      <c r="H19" s="89"/>
      <c r="I19" s="87" t="s">
        <v>476</v>
      </c>
      <c r="J19" s="87" t="s">
        <v>33</v>
      </c>
      <c r="K19" s="87" t="s">
        <v>17</v>
      </c>
      <c r="L19" s="87" t="s">
        <v>5</v>
      </c>
      <c r="M19" s="87" t="s">
        <v>42</v>
      </c>
      <c r="N19" s="87" t="s">
        <v>42</v>
      </c>
      <c r="O19" s="109" t="s">
        <v>42</v>
      </c>
    </row>
    <row r="20" spans="1:16" s="96" customFormat="1" ht="37.5" x14ac:dyDescent="0.25">
      <c r="A20" s="90">
        <f t="shared" si="0"/>
        <v>18</v>
      </c>
      <c r="B20" s="95" t="s">
        <v>808</v>
      </c>
      <c r="C20" s="95" t="s">
        <v>223</v>
      </c>
      <c r="D20" s="94" t="s">
        <v>136</v>
      </c>
      <c r="E20" s="89">
        <f>SUM(Таблица2434[[#This Row],[Средний балл аттестата]:[Балл первоочередной]])</f>
        <v>3.74</v>
      </c>
      <c r="F20" s="97">
        <v>3.74</v>
      </c>
      <c r="G20" s="97"/>
      <c r="H20" s="97"/>
      <c r="I20" s="94" t="s">
        <v>476</v>
      </c>
      <c r="J20" s="94" t="s">
        <v>17</v>
      </c>
      <c r="K20" s="94" t="s">
        <v>33</v>
      </c>
      <c r="L20" s="94"/>
      <c r="M20" s="94" t="s">
        <v>42</v>
      </c>
      <c r="N20" s="94" t="s">
        <v>42</v>
      </c>
      <c r="O20" s="94" t="s">
        <v>42</v>
      </c>
    </row>
    <row r="21" spans="1:16" s="229" customFormat="1" ht="37.5" x14ac:dyDescent="0.25">
      <c r="A21" s="95">
        <f t="shared" si="0"/>
        <v>19</v>
      </c>
      <c r="B21" s="96" t="s">
        <v>1111</v>
      </c>
      <c r="C21" s="96" t="s">
        <v>1112</v>
      </c>
      <c r="D21" s="96" t="s">
        <v>134</v>
      </c>
      <c r="E21" s="89">
        <f>SUM(Таблица2434[[#This Row],[Средний балл аттестата]:[Балл первоочередной]])</f>
        <v>3.7</v>
      </c>
      <c r="F21" s="97">
        <v>3.7</v>
      </c>
      <c r="G21" s="96"/>
      <c r="H21" s="96"/>
      <c r="I21" s="96" t="s">
        <v>477</v>
      </c>
      <c r="J21" s="96" t="s">
        <v>17</v>
      </c>
      <c r="K21" s="96"/>
      <c r="L21" s="96"/>
      <c r="M21" s="96" t="s">
        <v>42</v>
      </c>
      <c r="N21" s="96" t="s">
        <v>42</v>
      </c>
      <c r="O21" s="96" t="s">
        <v>44</v>
      </c>
      <c r="P21" s="228"/>
    </row>
    <row r="22" spans="1:16" ht="37.5" x14ac:dyDescent="0.25">
      <c r="A22" s="95">
        <f t="shared" si="0"/>
        <v>20</v>
      </c>
      <c r="B22" s="94" t="s">
        <v>773</v>
      </c>
      <c r="C22" s="105" t="s">
        <v>223</v>
      </c>
      <c r="D22" s="94" t="s">
        <v>136</v>
      </c>
      <c r="E22" s="89">
        <f>SUM(Таблица2434[[#This Row],[Средний балл аттестата]:[Балл первоочередной]])</f>
        <v>3.63</v>
      </c>
      <c r="F22" s="97">
        <v>3.63</v>
      </c>
      <c r="G22" s="94"/>
      <c r="H22" s="94"/>
      <c r="I22" s="97" t="s">
        <v>476</v>
      </c>
      <c r="J22" s="94" t="s">
        <v>17</v>
      </c>
      <c r="K22" s="94" t="s">
        <v>33</v>
      </c>
      <c r="L22" s="94"/>
      <c r="M22" s="94" t="s">
        <v>42</v>
      </c>
      <c r="N22" s="94"/>
      <c r="O22" s="94" t="s">
        <v>42</v>
      </c>
    </row>
    <row r="23" spans="1:16" s="7" customFormat="1" ht="37.5" x14ac:dyDescent="0.25">
      <c r="A23" s="104">
        <f t="shared" si="0"/>
        <v>21</v>
      </c>
      <c r="B23" s="90" t="s">
        <v>1054</v>
      </c>
      <c r="C23" s="90" t="s">
        <v>223</v>
      </c>
      <c r="D23" s="87" t="s">
        <v>134</v>
      </c>
      <c r="E23" s="89">
        <f>SUM(Таблица2434[[#This Row],[Средний балл аттестата]:[Балл первоочередной]])</f>
        <v>3.6</v>
      </c>
      <c r="F23" s="89">
        <v>3.6</v>
      </c>
      <c r="G23" s="89"/>
      <c r="H23" s="89"/>
      <c r="I23" s="87" t="s">
        <v>477</v>
      </c>
      <c r="J23" s="87" t="s">
        <v>17</v>
      </c>
      <c r="K23" s="87" t="s">
        <v>5</v>
      </c>
      <c r="L23" s="87"/>
      <c r="M23" s="87" t="s">
        <v>42</v>
      </c>
      <c r="N23" s="87"/>
      <c r="O23" s="109" t="s">
        <v>42</v>
      </c>
    </row>
    <row r="24" spans="1:16" s="7" customFormat="1" ht="37.5" x14ac:dyDescent="0.25">
      <c r="A24" s="104">
        <f t="shared" si="0"/>
        <v>22</v>
      </c>
      <c r="B24" s="90" t="s">
        <v>1054</v>
      </c>
      <c r="C24" s="90" t="s">
        <v>223</v>
      </c>
      <c r="D24" s="87" t="s">
        <v>134</v>
      </c>
      <c r="E24" s="89">
        <f>SUM(Таблица2434[[#This Row],[Средний балл аттестата]:[Балл первоочередной]])</f>
        <v>3.6</v>
      </c>
      <c r="F24" s="89">
        <v>3.6</v>
      </c>
      <c r="G24" s="89"/>
      <c r="H24" s="89"/>
      <c r="I24" s="87" t="s">
        <v>476</v>
      </c>
      <c r="J24" s="87" t="s">
        <v>17</v>
      </c>
      <c r="K24" s="87" t="s">
        <v>5</v>
      </c>
      <c r="L24" s="87"/>
      <c r="M24" s="87" t="s">
        <v>42</v>
      </c>
      <c r="N24" s="87"/>
      <c r="O24" s="109" t="s">
        <v>42</v>
      </c>
    </row>
    <row r="25" spans="1:16" s="7" customFormat="1" ht="37.5" x14ac:dyDescent="0.25">
      <c r="A25" s="104">
        <f t="shared" si="0"/>
        <v>23</v>
      </c>
      <c r="B25" s="106" t="s">
        <v>1043</v>
      </c>
      <c r="C25" s="106" t="s">
        <v>223</v>
      </c>
      <c r="D25" s="105" t="s">
        <v>136</v>
      </c>
      <c r="E25" s="89">
        <f>SUM(Таблица2434[[#This Row],[Средний балл аттестата]:[Балл первоочередной]])</f>
        <v>3.37</v>
      </c>
      <c r="F25" s="108">
        <v>3.37</v>
      </c>
      <c r="G25" s="105"/>
      <c r="H25" s="105"/>
      <c r="I25" s="105" t="s">
        <v>477</v>
      </c>
      <c r="J25" s="94" t="s">
        <v>17</v>
      </c>
      <c r="K25" s="94"/>
      <c r="L25" s="94"/>
      <c r="M25" s="105" t="s">
        <v>42</v>
      </c>
      <c r="N25" s="94"/>
      <c r="O25" s="105" t="s">
        <v>44</v>
      </c>
    </row>
    <row r="26" spans="1:16" s="7" customFormat="1" ht="18.75" x14ac:dyDescent="0.25">
      <c r="A26" s="104">
        <f t="shared" si="0"/>
        <v>24</v>
      </c>
      <c r="B26" s="95"/>
      <c r="C26" s="95"/>
      <c r="D26" s="97"/>
      <c r="E26" s="89"/>
      <c r="F26" s="97"/>
      <c r="G26" s="97"/>
      <c r="H26" s="97"/>
      <c r="I26" s="94"/>
      <c r="J26" s="94"/>
      <c r="K26" s="94"/>
      <c r="L26" s="94"/>
      <c r="M26" s="94"/>
      <c r="N26" s="94"/>
      <c r="O26" s="94"/>
    </row>
    <row r="27" spans="1:16" s="7" customFormat="1" ht="18.75" x14ac:dyDescent="0.25">
      <c r="A27" s="104">
        <f t="shared" si="0"/>
        <v>25</v>
      </c>
      <c r="B27" s="141"/>
      <c r="C27" s="141"/>
      <c r="D27" s="130"/>
      <c r="E27" s="89"/>
      <c r="F27" s="136"/>
      <c r="G27" s="130"/>
      <c r="H27" s="130"/>
      <c r="I27" s="130"/>
      <c r="J27" s="130"/>
      <c r="K27" s="130"/>
      <c r="L27" s="130"/>
      <c r="M27" s="130"/>
      <c r="N27" s="130"/>
      <c r="O27" s="142"/>
    </row>
    <row r="28" spans="1:16" s="7" customFormat="1" ht="18.75" x14ac:dyDescent="0.25">
      <c r="A28" s="104">
        <f t="shared" si="0"/>
        <v>26</v>
      </c>
      <c r="B28" s="141"/>
      <c r="C28" s="106"/>
      <c r="D28" s="105"/>
      <c r="E28" s="89"/>
      <c r="F28" s="136"/>
      <c r="G28" s="136"/>
      <c r="H28" s="136"/>
      <c r="I28" s="130"/>
      <c r="J28" s="130"/>
      <c r="K28" s="130"/>
      <c r="L28" s="130"/>
      <c r="M28" s="130"/>
      <c r="N28" s="130"/>
      <c r="O28" s="142"/>
    </row>
    <row r="29" spans="1:16" s="7" customFormat="1" ht="18.75" x14ac:dyDescent="0.25">
      <c r="A29" s="104">
        <f t="shared" si="0"/>
        <v>27</v>
      </c>
      <c r="B29" s="141"/>
      <c r="C29" s="106"/>
      <c r="D29" s="105"/>
      <c r="E29" s="89"/>
      <c r="F29" s="136"/>
      <c r="G29" s="130"/>
      <c r="H29" s="130"/>
      <c r="I29" s="130"/>
      <c r="J29" s="130"/>
      <c r="K29" s="130"/>
      <c r="L29" s="130"/>
      <c r="M29" s="130"/>
      <c r="N29" s="130"/>
      <c r="O29" s="142"/>
    </row>
    <row r="30" spans="1:16" s="7" customFormat="1" ht="18.75" x14ac:dyDescent="0.25">
      <c r="A30" s="104">
        <f t="shared" si="0"/>
        <v>28</v>
      </c>
      <c r="B30" s="105"/>
      <c r="C30" s="105"/>
      <c r="D30" s="105"/>
      <c r="E30" s="89"/>
      <c r="F30" s="108"/>
      <c r="G30" s="108"/>
      <c r="H30" s="108"/>
      <c r="I30" s="105"/>
      <c r="J30" s="105"/>
      <c r="K30" s="105"/>
      <c r="L30" s="105"/>
      <c r="M30" s="105"/>
      <c r="N30" s="105"/>
      <c r="O30" s="105"/>
    </row>
    <row r="31" spans="1:16" s="7" customFormat="1" ht="18.75" x14ac:dyDescent="0.25">
      <c r="A31" s="104">
        <f t="shared" si="0"/>
        <v>29</v>
      </c>
      <c r="B31" s="106"/>
      <c r="C31" s="106"/>
      <c r="D31" s="105"/>
      <c r="E31" s="89"/>
      <c r="F31" s="108"/>
      <c r="G31" s="108"/>
      <c r="H31" s="108"/>
      <c r="I31" s="105"/>
      <c r="J31" s="105"/>
      <c r="K31" s="105"/>
      <c r="L31" s="105"/>
      <c r="M31" s="105"/>
      <c r="N31" s="105"/>
      <c r="O31" s="105"/>
    </row>
    <row r="32" spans="1:16" s="7" customFormat="1" ht="18.75" x14ac:dyDescent="0.3">
      <c r="A32" s="104">
        <f t="shared" si="0"/>
        <v>30</v>
      </c>
      <c r="B32" s="106"/>
      <c r="C32" s="106"/>
      <c r="D32" s="121"/>
      <c r="E32" s="89"/>
      <c r="F32" s="108"/>
      <c r="G32" s="108"/>
      <c r="H32" s="108"/>
      <c r="I32" s="105"/>
      <c r="J32" s="105"/>
      <c r="K32" s="105"/>
      <c r="L32" s="105"/>
      <c r="M32" s="105"/>
      <c r="N32" s="94"/>
      <c r="O32" s="105"/>
    </row>
    <row r="33" spans="1:15" s="7" customFormat="1" ht="18.75" x14ac:dyDescent="0.25">
      <c r="A33" s="104">
        <f t="shared" si="0"/>
        <v>31</v>
      </c>
      <c r="B33" s="106"/>
      <c r="C33" s="106"/>
      <c r="D33" s="105"/>
      <c r="E33" s="89"/>
      <c r="F33" s="108"/>
      <c r="G33" s="108"/>
      <c r="H33" s="108"/>
      <c r="I33" s="105"/>
      <c r="J33" s="105"/>
      <c r="K33" s="105"/>
      <c r="L33" s="105"/>
      <c r="M33" s="105"/>
      <c r="N33" s="109"/>
      <c r="O33" s="105"/>
    </row>
    <row r="34" spans="1:15" s="7" customFormat="1" ht="18.75" x14ac:dyDescent="0.25">
      <c r="A34" s="104">
        <f t="shared" si="0"/>
        <v>32</v>
      </c>
      <c r="B34" s="105"/>
      <c r="C34" s="105"/>
      <c r="D34" s="105"/>
      <c r="E34" s="89"/>
      <c r="F34" s="108"/>
      <c r="G34" s="108"/>
      <c r="H34" s="108"/>
      <c r="I34" s="108"/>
      <c r="J34" s="105"/>
      <c r="K34" s="105"/>
      <c r="L34" s="105"/>
      <c r="M34" s="105"/>
      <c r="N34" s="94"/>
      <c r="O34" s="105"/>
    </row>
    <row r="35" spans="1:15" s="7" customFormat="1" ht="74.25" customHeight="1" x14ac:dyDescent="0.25">
      <c r="A35" s="104">
        <f t="shared" si="0"/>
        <v>33</v>
      </c>
      <c r="B35" s="141"/>
      <c r="C35" s="106"/>
      <c r="D35" s="118"/>
      <c r="E35" s="89"/>
      <c r="F35" s="136"/>
      <c r="G35" s="130"/>
      <c r="H35" s="130"/>
      <c r="I35" s="130"/>
      <c r="J35" s="130"/>
      <c r="K35" s="130"/>
      <c r="L35" s="130"/>
      <c r="M35" s="130"/>
      <c r="N35" s="130"/>
      <c r="O35" s="142"/>
    </row>
    <row r="36" spans="1:15" s="7" customFormat="1" ht="18.75" x14ac:dyDescent="0.25">
      <c r="A36" s="104">
        <f t="shared" si="0"/>
        <v>34</v>
      </c>
      <c r="B36" s="136"/>
      <c r="C36" s="108"/>
      <c r="D36" s="105"/>
      <c r="E36" s="89"/>
      <c r="F36" s="136"/>
      <c r="G36" s="136"/>
      <c r="H36" s="136"/>
      <c r="I36" s="130"/>
      <c r="J36" s="130"/>
      <c r="K36" s="130"/>
      <c r="L36" s="130"/>
      <c r="M36" s="130"/>
      <c r="N36" s="130"/>
      <c r="O36" s="142"/>
    </row>
    <row r="37" spans="1:15" s="7" customFormat="1" ht="68.25" customHeight="1" x14ac:dyDescent="0.25">
      <c r="A37" s="104">
        <f t="shared" si="0"/>
        <v>35</v>
      </c>
      <c r="B37" s="106"/>
      <c r="C37" s="106"/>
      <c r="D37" s="105"/>
      <c r="E37" s="89"/>
      <c r="F37" s="108"/>
      <c r="G37" s="108"/>
      <c r="H37" s="108"/>
      <c r="I37" s="105"/>
      <c r="J37" s="105"/>
      <c r="K37" s="105"/>
      <c r="L37" s="105"/>
      <c r="M37" s="105"/>
      <c r="N37" s="94"/>
      <c r="O37" s="105"/>
    </row>
    <row r="38" spans="1:15" s="7" customFormat="1" ht="18.75" x14ac:dyDescent="0.25">
      <c r="A38" s="104">
        <f t="shared" si="0"/>
        <v>36</v>
      </c>
      <c r="B38" s="141"/>
      <c r="C38" s="106"/>
      <c r="D38" s="105"/>
      <c r="E38" s="89"/>
      <c r="F38" s="136"/>
      <c r="G38" s="136"/>
      <c r="H38" s="136"/>
      <c r="I38" s="130"/>
      <c r="J38" s="130"/>
      <c r="K38" s="130"/>
      <c r="L38" s="130"/>
      <c r="M38" s="130"/>
      <c r="N38" s="130"/>
      <c r="O38" s="142"/>
    </row>
    <row r="39" spans="1:15" s="7" customFormat="1" ht="18.75" x14ac:dyDescent="0.25">
      <c r="A39" s="104">
        <f t="shared" si="0"/>
        <v>37</v>
      </c>
      <c r="B39" s="106"/>
      <c r="C39" s="106"/>
      <c r="D39" s="105"/>
      <c r="E39" s="89"/>
      <c r="F39" s="108"/>
      <c r="G39" s="108"/>
      <c r="H39" s="108"/>
      <c r="I39" s="105"/>
      <c r="J39" s="105"/>
      <c r="K39" s="105"/>
      <c r="L39" s="105"/>
      <c r="M39" s="105"/>
      <c r="N39" s="94"/>
      <c r="O39" s="105"/>
    </row>
    <row r="40" spans="1:15" s="7" customFormat="1" ht="37.5" x14ac:dyDescent="0.25">
      <c r="A40" s="168">
        <f t="shared" si="0"/>
        <v>38</v>
      </c>
      <c r="B40" s="179" t="s">
        <v>762</v>
      </c>
      <c r="C40" s="179" t="s">
        <v>223</v>
      </c>
      <c r="D40" s="179" t="s">
        <v>134</v>
      </c>
      <c r="E40" s="127">
        <f>SUM(Таблица2434[[#This Row],[Средний балл аттестата]:[Балл первоочередной]])</f>
        <v>4.1900000000000004</v>
      </c>
      <c r="F40" s="182">
        <v>4.1900000000000004</v>
      </c>
      <c r="G40" s="182"/>
      <c r="H40" s="182"/>
      <c r="I40" s="178" t="s">
        <v>476</v>
      </c>
      <c r="J40" s="125" t="s">
        <v>5</v>
      </c>
      <c r="K40" s="125" t="s">
        <v>33</v>
      </c>
      <c r="L40" s="125" t="s">
        <v>17</v>
      </c>
      <c r="M40" s="179" t="s">
        <v>42</v>
      </c>
      <c r="N40" s="178"/>
      <c r="O40" s="179" t="s">
        <v>44</v>
      </c>
    </row>
    <row r="41" spans="1:15" s="7" customFormat="1" ht="37.5" x14ac:dyDescent="0.25">
      <c r="A41" s="168">
        <f t="shared" si="0"/>
        <v>39</v>
      </c>
      <c r="B41" s="181" t="s">
        <v>494</v>
      </c>
      <c r="C41" s="181" t="s">
        <v>223</v>
      </c>
      <c r="D41" s="179" t="s">
        <v>134</v>
      </c>
      <c r="E41" s="127">
        <f>SUM(Таблица2434[[#This Row],[Средний балл аттестата]:[Балл первоочередной]])</f>
        <v>4.0599999999999996</v>
      </c>
      <c r="F41" s="182">
        <v>4.0599999999999996</v>
      </c>
      <c r="G41" s="179"/>
      <c r="H41" s="179"/>
      <c r="I41" s="179" t="s">
        <v>477</v>
      </c>
      <c r="J41" s="179" t="s">
        <v>17</v>
      </c>
      <c r="K41" s="179" t="s">
        <v>33</v>
      </c>
      <c r="L41" s="179"/>
      <c r="M41" s="179" t="s">
        <v>42</v>
      </c>
      <c r="N41" s="128"/>
      <c r="O41" s="179" t="s">
        <v>42</v>
      </c>
    </row>
    <row r="42" spans="1:15" s="7" customFormat="1" x14ac:dyDescent="0.25">
      <c r="K42" s="30"/>
    </row>
    <row r="43" spans="1:15" s="7" customFormat="1" x14ac:dyDescent="0.25"/>
    <row r="44" spans="1:15" s="7" customFormat="1" x14ac:dyDescent="0.25"/>
    <row r="45" spans="1:15" s="7" customFormat="1" x14ac:dyDescent="0.25"/>
    <row r="46" spans="1:15" s="7" customFormat="1" x14ac:dyDescent="0.25"/>
    <row r="47" spans="1:15" s="7" customFormat="1" x14ac:dyDescent="0.25"/>
    <row r="48" spans="1:15" s="7" customFormat="1" x14ac:dyDescent="0.25"/>
    <row r="49" s="7" customFormat="1" x14ac:dyDescent="0.25"/>
    <row r="50" s="7" customFormat="1" x14ac:dyDescent="0.25"/>
    <row r="51" s="7" customFormat="1" x14ac:dyDescent="0.25"/>
    <row r="52" s="7" customFormat="1" x14ac:dyDescent="0.25"/>
    <row r="53" s="7" customFormat="1" x14ac:dyDescent="0.25"/>
    <row r="54" s="7" customFormat="1" x14ac:dyDescent="0.25"/>
    <row r="55" s="7" customFormat="1" x14ac:dyDescent="0.25"/>
    <row r="56" s="7" customFormat="1" x14ac:dyDescent="0.25"/>
    <row r="57" s="7" customFormat="1" x14ac:dyDescent="0.25"/>
    <row r="58" s="7" customFormat="1" x14ac:dyDescent="0.25"/>
    <row r="59" s="7" customFormat="1" x14ac:dyDescent="0.25"/>
    <row r="60" s="7" customFormat="1" x14ac:dyDescent="0.25"/>
    <row r="61" s="7" customFormat="1" x14ac:dyDescent="0.25"/>
    <row r="62" s="7" customFormat="1" x14ac:dyDescent="0.25"/>
    <row r="63" s="7" customFormat="1" x14ac:dyDescent="0.25"/>
    <row r="64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7" max="16383" man="1"/>
  </rowBreak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F4E3C-F220-4589-8080-5014CA693273}">
  <sheetPr>
    <pageSetUpPr fitToPage="1"/>
  </sheetPr>
  <dimension ref="A1:R122"/>
  <sheetViews>
    <sheetView view="pageBreakPreview" topLeftCell="A2" zoomScale="90" zoomScaleNormal="84" zoomScaleSheetLayoutView="90" workbookViewId="0">
      <selection activeCell="O2" sqref="O1:R1048576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518" t="s">
        <v>498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</row>
    <row r="2" spans="1:15" s="7" customFormat="1" ht="47.25" customHeight="1" x14ac:dyDescent="0.25">
      <c r="A2" s="83" t="s">
        <v>36</v>
      </c>
      <c r="B2" s="81" t="s">
        <v>12</v>
      </c>
      <c r="C2" s="81" t="s">
        <v>226</v>
      </c>
      <c r="D2" s="81" t="s">
        <v>22</v>
      </c>
      <c r="E2" s="82" t="s">
        <v>23</v>
      </c>
      <c r="F2" s="82" t="s">
        <v>2</v>
      </c>
      <c r="G2" s="81" t="s">
        <v>24</v>
      </c>
      <c r="H2" s="79" t="s">
        <v>37</v>
      </c>
      <c r="I2" s="81" t="s">
        <v>15</v>
      </c>
      <c r="J2" s="81" t="s">
        <v>1</v>
      </c>
      <c r="K2" s="81" t="s">
        <v>10</v>
      </c>
      <c r="L2" s="81" t="s">
        <v>11</v>
      </c>
      <c r="M2" s="81" t="s">
        <v>21</v>
      </c>
      <c r="N2" s="81" t="s">
        <v>29</v>
      </c>
      <c r="O2" s="83" t="s">
        <v>20</v>
      </c>
    </row>
    <row r="3" spans="1:15" s="85" customFormat="1" ht="56.25" x14ac:dyDescent="0.25">
      <c r="A3" s="104">
        <f>ROW()-2</f>
        <v>1</v>
      </c>
      <c r="B3" s="87" t="s">
        <v>271</v>
      </c>
      <c r="C3" s="87" t="s">
        <v>223</v>
      </c>
      <c r="D3" s="87" t="s">
        <v>134</v>
      </c>
      <c r="E3" s="89">
        <f>SUM(Таблица25[[#This Row],[Средний балл аттестата]:[Балл первоочередной]])</f>
        <v>109.21000000000001</v>
      </c>
      <c r="F3" s="89">
        <v>3.88</v>
      </c>
      <c r="G3" s="89"/>
      <c r="H3" s="87"/>
      <c r="I3" s="87" t="s">
        <v>477</v>
      </c>
      <c r="J3" s="87" t="s">
        <v>17</v>
      </c>
      <c r="K3" s="87" t="s">
        <v>5</v>
      </c>
      <c r="L3" s="87" t="s">
        <v>810</v>
      </c>
      <c r="M3" s="87" t="s">
        <v>42</v>
      </c>
      <c r="N3" s="87"/>
      <c r="O3" s="109" t="s">
        <v>44</v>
      </c>
    </row>
    <row r="4" spans="1:15" s="7" customFormat="1" ht="37.5" x14ac:dyDescent="0.25">
      <c r="A4" s="104">
        <f xml:space="preserve"> ROW()-2</f>
        <v>2</v>
      </c>
      <c r="B4" s="90" t="s">
        <v>986</v>
      </c>
      <c r="C4" s="90" t="s">
        <v>222</v>
      </c>
      <c r="D4" s="87" t="s">
        <v>134</v>
      </c>
      <c r="E4" s="89">
        <f>SUM(Таблица25[[#This Row],[Средний балл аттестата]:[Балл первоочередной]])</f>
        <v>14.469999999999999</v>
      </c>
      <c r="F4" s="89">
        <v>4</v>
      </c>
      <c r="G4" s="89"/>
      <c r="H4" s="87"/>
      <c r="I4" s="87" t="s">
        <v>477</v>
      </c>
      <c r="J4" s="87" t="s">
        <v>33</v>
      </c>
      <c r="K4" s="87" t="s">
        <v>17</v>
      </c>
      <c r="L4" s="87" t="s">
        <v>5</v>
      </c>
      <c r="M4" s="87" t="s">
        <v>42</v>
      </c>
      <c r="N4" s="87" t="s">
        <v>42</v>
      </c>
      <c r="O4" s="109" t="s">
        <v>42</v>
      </c>
    </row>
    <row r="5" spans="1:15" s="239" customFormat="1" ht="37.5" x14ac:dyDescent="0.25">
      <c r="A5" s="104">
        <f t="shared" ref="A5:A50" si="0">ROW()-2</f>
        <v>3</v>
      </c>
      <c r="B5" s="87" t="s">
        <v>754</v>
      </c>
      <c r="C5" s="87" t="s">
        <v>223</v>
      </c>
      <c r="D5" s="87" t="s">
        <v>134</v>
      </c>
      <c r="E5" s="89">
        <f>SUM(Таблица24345[[#This Row],[Средний балл аттестата]:[Балл первоочередной]])</f>
        <v>4.67</v>
      </c>
      <c r="F5" s="89">
        <v>4.67</v>
      </c>
      <c r="G5" s="89"/>
      <c r="H5" s="89"/>
      <c r="I5" s="87" t="s">
        <v>476</v>
      </c>
      <c r="J5" s="87" t="s">
        <v>33</v>
      </c>
      <c r="K5" s="87"/>
      <c r="L5" s="87"/>
      <c r="M5" s="87" t="s">
        <v>42</v>
      </c>
      <c r="N5" s="87"/>
      <c r="O5" s="87" t="s">
        <v>44</v>
      </c>
    </row>
    <row r="6" spans="1:15" s="239" customFormat="1" ht="37.5" x14ac:dyDescent="0.25">
      <c r="A6" s="104">
        <f t="shared" si="0"/>
        <v>4</v>
      </c>
      <c r="B6" s="90" t="s">
        <v>580</v>
      </c>
      <c r="C6" s="90" t="s">
        <v>223</v>
      </c>
      <c r="D6" s="87" t="s">
        <v>134</v>
      </c>
      <c r="E6" s="89">
        <f>SUM(Таблица24345[[#This Row],[Средний балл аттестата]:[Балл первоочередной]])</f>
        <v>4.3099999999999996</v>
      </c>
      <c r="F6" s="89">
        <v>4.3099999999999996</v>
      </c>
      <c r="G6" s="89"/>
      <c r="H6" s="87"/>
      <c r="I6" s="87" t="s">
        <v>476</v>
      </c>
      <c r="J6" s="87" t="s">
        <v>33</v>
      </c>
      <c r="K6" s="87"/>
      <c r="L6" s="87"/>
      <c r="M6" s="87" t="s">
        <v>42</v>
      </c>
      <c r="N6" s="87" t="s">
        <v>42</v>
      </c>
      <c r="O6" s="109" t="s">
        <v>44</v>
      </c>
    </row>
    <row r="7" spans="1:15" s="7" customFormat="1" ht="37.5" x14ac:dyDescent="0.25">
      <c r="A7" s="104">
        <f t="shared" si="0"/>
        <v>5</v>
      </c>
      <c r="B7" s="90" t="s">
        <v>988</v>
      </c>
      <c r="C7" s="90" t="s">
        <v>223</v>
      </c>
      <c r="D7" s="87" t="s">
        <v>134</v>
      </c>
      <c r="E7" s="89">
        <f>SUM(Таблица24345[[#This Row],[Средний балл аттестата]:[Балл первоочередной]])</f>
        <v>4.0599999999999996</v>
      </c>
      <c r="F7" s="89">
        <v>4.0599999999999996</v>
      </c>
      <c r="G7" s="89"/>
      <c r="H7" s="87"/>
      <c r="I7" s="87" t="s">
        <v>477</v>
      </c>
      <c r="J7" s="87" t="s">
        <v>17</v>
      </c>
      <c r="K7" s="87" t="s">
        <v>33</v>
      </c>
      <c r="L7" s="87" t="s">
        <v>1166</v>
      </c>
      <c r="M7" s="87" t="s">
        <v>42</v>
      </c>
      <c r="N7" s="87"/>
      <c r="O7" s="87" t="s">
        <v>42</v>
      </c>
    </row>
    <row r="8" spans="1:15" s="239" customFormat="1" ht="37.5" x14ac:dyDescent="0.25">
      <c r="A8" s="104">
        <f t="shared" si="0"/>
        <v>6</v>
      </c>
      <c r="B8" s="87" t="s">
        <v>349</v>
      </c>
      <c r="C8" s="87" t="s">
        <v>223</v>
      </c>
      <c r="D8" s="87" t="s">
        <v>134</v>
      </c>
      <c r="E8" s="89">
        <f>SUM(Таблица24345[[#This Row],[Средний балл аттестата]:[Балл первоочередной]])</f>
        <v>3.9</v>
      </c>
      <c r="F8" s="89">
        <v>3.9</v>
      </c>
      <c r="G8" s="89"/>
      <c r="H8" s="89"/>
      <c r="I8" s="87" t="s">
        <v>477</v>
      </c>
      <c r="J8" s="87" t="s">
        <v>33</v>
      </c>
      <c r="K8" s="87"/>
      <c r="L8" s="87"/>
      <c r="M8" s="87" t="s">
        <v>42</v>
      </c>
      <c r="N8" s="87" t="s">
        <v>42</v>
      </c>
      <c r="O8" s="109" t="s">
        <v>42</v>
      </c>
    </row>
    <row r="9" spans="1:15" s="7" customFormat="1" ht="37.5" x14ac:dyDescent="0.25">
      <c r="A9" s="104">
        <f t="shared" si="0"/>
        <v>7</v>
      </c>
      <c r="B9" s="87" t="s">
        <v>747</v>
      </c>
      <c r="C9" s="87" t="s">
        <v>223</v>
      </c>
      <c r="D9" s="87" t="s">
        <v>134</v>
      </c>
      <c r="E9" s="89">
        <f>SUM(Таблица24345[[#This Row],[Средний балл аттестата]:[Балл первоочередной]])</f>
        <v>3.88</v>
      </c>
      <c r="F9" s="87">
        <v>3.88</v>
      </c>
      <c r="G9" s="87"/>
      <c r="H9" s="87"/>
      <c r="I9" s="87" t="s">
        <v>477</v>
      </c>
      <c r="J9" s="87" t="s">
        <v>17</v>
      </c>
      <c r="K9" s="87" t="s">
        <v>33</v>
      </c>
      <c r="L9" s="87"/>
      <c r="M9" s="87" t="s">
        <v>42</v>
      </c>
      <c r="N9" s="87" t="s">
        <v>42</v>
      </c>
      <c r="O9" s="109" t="s">
        <v>42</v>
      </c>
    </row>
    <row r="10" spans="1:15" s="85" customFormat="1" ht="37.5" x14ac:dyDescent="0.25">
      <c r="A10" s="104">
        <f t="shared" si="0"/>
        <v>8</v>
      </c>
      <c r="B10" s="87" t="s">
        <v>462</v>
      </c>
      <c r="C10" s="87" t="s">
        <v>223</v>
      </c>
      <c r="D10" s="87" t="s">
        <v>134</v>
      </c>
      <c r="E10" s="89">
        <f>SUM(Таблица24345[[#This Row],[Средний балл аттестата]:[Балл первоочередной]])</f>
        <v>3.76</v>
      </c>
      <c r="F10" s="89">
        <v>3.76</v>
      </c>
      <c r="G10" s="89"/>
      <c r="H10" s="89"/>
      <c r="I10" s="87" t="s">
        <v>477</v>
      </c>
      <c r="J10" s="87" t="s">
        <v>33</v>
      </c>
      <c r="K10" s="87"/>
      <c r="L10" s="87"/>
      <c r="M10" s="87" t="s">
        <v>42</v>
      </c>
      <c r="N10" s="87"/>
      <c r="O10" s="87" t="s">
        <v>42</v>
      </c>
    </row>
    <row r="11" spans="1:15" s="7" customFormat="1" ht="37.5" x14ac:dyDescent="0.25">
      <c r="A11" s="104">
        <f t="shared" si="0"/>
        <v>9</v>
      </c>
      <c r="B11" s="90" t="s">
        <v>808</v>
      </c>
      <c r="C11" s="90" t="s">
        <v>223</v>
      </c>
      <c r="D11" s="87" t="s">
        <v>136</v>
      </c>
      <c r="E11" s="89">
        <f>SUM(Таблица24345[[#This Row],[Средний балл аттестата]:[Балл первоочередной]])</f>
        <v>3.74</v>
      </c>
      <c r="F11" s="89">
        <v>3.74</v>
      </c>
      <c r="G11" s="89"/>
      <c r="H11" s="89"/>
      <c r="I11" s="87" t="s">
        <v>476</v>
      </c>
      <c r="J11" s="87" t="s">
        <v>17</v>
      </c>
      <c r="K11" s="87" t="s">
        <v>33</v>
      </c>
      <c r="L11" s="87"/>
      <c r="M11" s="87" t="s">
        <v>42</v>
      </c>
      <c r="N11" s="87" t="s">
        <v>42</v>
      </c>
      <c r="O11" s="87" t="s">
        <v>42</v>
      </c>
    </row>
    <row r="12" spans="1:15" s="85" customFormat="1" ht="37.5" x14ac:dyDescent="0.25">
      <c r="A12" s="104">
        <f t="shared" si="0"/>
        <v>10</v>
      </c>
      <c r="B12" s="87" t="s">
        <v>773</v>
      </c>
      <c r="C12" s="87" t="s">
        <v>223</v>
      </c>
      <c r="D12" s="87" t="s">
        <v>136</v>
      </c>
      <c r="E12" s="89">
        <f>SUM(Таблица24345[[#This Row],[Средний балл аттестата]:[Балл первоочередной]])</f>
        <v>3.63</v>
      </c>
      <c r="F12" s="89">
        <v>3.63</v>
      </c>
      <c r="G12" s="87"/>
      <c r="H12" s="87"/>
      <c r="I12" s="89" t="s">
        <v>476</v>
      </c>
      <c r="J12" s="87" t="s">
        <v>17</v>
      </c>
      <c r="K12" s="87" t="s">
        <v>33</v>
      </c>
      <c r="L12" s="87"/>
      <c r="M12" s="87" t="s">
        <v>42</v>
      </c>
      <c r="N12" s="87"/>
      <c r="O12" s="109" t="s">
        <v>42</v>
      </c>
    </row>
    <row r="13" spans="1:15" s="7" customFormat="1" ht="18.75" x14ac:dyDescent="0.25">
      <c r="A13" s="104">
        <f t="shared" si="0"/>
        <v>11</v>
      </c>
      <c r="B13" s="90"/>
      <c r="C13" s="90"/>
      <c r="D13" s="87"/>
      <c r="E13" s="89"/>
      <c r="F13" s="89"/>
      <c r="G13" s="89"/>
      <c r="H13" s="89"/>
      <c r="I13" s="87"/>
      <c r="J13" s="87"/>
      <c r="K13" s="87"/>
      <c r="L13" s="87"/>
      <c r="M13" s="87"/>
      <c r="N13" s="87"/>
      <c r="O13" s="109"/>
    </row>
    <row r="14" spans="1:15" s="233" customFormat="1" ht="18.75" x14ac:dyDescent="0.3">
      <c r="A14" s="104">
        <f t="shared" si="0"/>
        <v>12</v>
      </c>
      <c r="B14" s="146"/>
      <c r="C14" s="146"/>
      <c r="D14" s="146"/>
      <c r="E14" s="89"/>
      <c r="F14" s="97"/>
      <c r="G14" s="150"/>
      <c r="H14" s="150"/>
      <c r="I14" s="146"/>
      <c r="J14" s="146"/>
      <c r="K14" s="146"/>
      <c r="L14" s="146"/>
      <c r="M14" s="146"/>
      <c r="N14" s="94"/>
      <c r="O14" s="146"/>
    </row>
    <row r="15" spans="1:15" s="7" customFormat="1" ht="18.75" x14ac:dyDescent="0.25">
      <c r="A15" s="104">
        <f t="shared" si="0"/>
        <v>13</v>
      </c>
      <c r="B15" s="90"/>
      <c r="C15" s="90"/>
      <c r="D15" s="87"/>
      <c r="E15" s="89"/>
      <c r="F15" s="89"/>
      <c r="G15" s="87"/>
      <c r="H15" s="87"/>
      <c r="I15" s="87"/>
      <c r="J15" s="87"/>
      <c r="K15" s="87"/>
      <c r="L15" s="87"/>
      <c r="M15" s="87"/>
      <c r="N15" s="87"/>
      <c r="O15" s="109"/>
    </row>
    <row r="16" spans="1:15" s="233" customFormat="1" ht="18.75" x14ac:dyDescent="0.25">
      <c r="A16" s="90">
        <f t="shared" si="0"/>
        <v>14</v>
      </c>
      <c r="B16" s="95"/>
      <c r="C16" s="95"/>
      <c r="D16" s="90"/>
      <c r="E16" s="89"/>
      <c r="F16" s="97"/>
      <c r="G16" s="89"/>
      <c r="H16" s="89"/>
      <c r="I16" s="87"/>
      <c r="J16" s="87"/>
      <c r="K16" s="87"/>
      <c r="L16" s="87"/>
      <c r="M16" s="87"/>
      <c r="N16" s="87"/>
      <c r="O16" s="109"/>
    </row>
    <row r="17" spans="1:15" s="7" customFormat="1" ht="18.75" x14ac:dyDescent="0.3">
      <c r="A17" s="152">
        <f t="shared" si="0"/>
        <v>15</v>
      </c>
      <c r="B17" s="90"/>
      <c r="C17" s="90"/>
      <c r="D17" s="87"/>
      <c r="E17" s="89"/>
      <c r="F17" s="89"/>
      <c r="G17" s="89"/>
      <c r="H17" s="89"/>
      <c r="I17" s="87"/>
      <c r="J17" s="87"/>
      <c r="K17" s="87"/>
      <c r="L17" s="87"/>
      <c r="M17" s="87"/>
      <c r="N17" s="87"/>
      <c r="O17" s="87"/>
    </row>
    <row r="18" spans="1:15" ht="18.75" x14ac:dyDescent="0.25">
      <c r="A18" s="106">
        <f t="shared" si="0"/>
        <v>16</v>
      </c>
      <c r="B18" s="106"/>
      <c r="C18" s="106"/>
      <c r="D18" s="108"/>
      <c r="E18" s="108"/>
      <c r="F18" s="108"/>
      <c r="G18" s="108"/>
      <c r="H18" s="108"/>
      <c r="I18" s="105"/>
      <c r="J18" s="105"/>
      <c r="K18" s="105"/>
      <c r="L18" s="105"/>
      <c r="M18" s="105"/>
      <c r="N18" s="105"/>
      <c r="O18" s="105"/>
    </row>
    <row r="19" spans="1:15" s="7" customFormat="1" ht="18.75" x14ac:dyDescent="0.25">
      <c r="A19" s="104">
        <f t="shared" si="0"/>
        <v>17</v>
      </c>
      <c r="B19" s="141"/>
      <c r="C19" s="141"/>
      <c r="D19" s="130"/>
      <c r="E19" s="89"/>
      <c r="F19" s="136"/>
      <c r="G19" s="130"/>
      <c r="H19" s="130"/>
      <c r="I19" s="130"/>
      <c r="J19" s="130"/>
      <c r="K19" s="130"/>
      <c r="L19" s="130"/>
      <c r="M19" s="130"/>
      <c r="N19" s="130"/>
      <c r="O19" s="142"/>
    </row>
    <row r="20" spans="1:15" s="7" customFormat="1" ht="56.25" customHeight="1" x14ac:dyDescent="0.25">
      <c r="A20" s="104">
        <f t="shared" si="0"/>
        <v>18</v>
      </c>
      <c r="B20" s="141"/>
      <c r="C20" s="141"/>
      <c r="D20" s="130"/>
      <c r="E20" s="89"/>
      <c r="F20" s="136"/>
      <c r="G20" s="136"/>
      <c r="H20" s="136"/>
      <c r="I20" s="130"/>
      <c r="J20" s="130"/>
      <c r="K20" s="130"/>
      <c r="L20" s="130"/>
      <c r="M20" s="130"/>
      <c r="N20" s="130"/>
      <c r="O20" s="142"/>
    </row>
    <row r="21" spans="1:15" s="7" customFormat="1" ht="18.75" x14ac:dyDescent="0.25">
      <c r="A21" s="104">
        <f t="shared" si="0"/>
        <v>19</v>
      </c>
      <c r="B21" s="90"/>
      <c r="C21" s="90"/>
      <c r="D21" s="87"/>
      <c r="E21" s="89"/>
      <c r="F21" s="89"/>
      <c r="G21" s="87"/>
      <c r="H21" s="87"/>
      <c r="I21" s="87"/>
      <c r="J21" s="87"/>
      <c r="K21" s="87"/>
      <c r="L21" s="87"/>
      <c r="M21" s="87"/>
      <c r="N21" s="87"/>
      <c r="O21" s="109"/>
    </row>
    <row r="22" spans="1:15" s="7" customFormat="1" ht="18.75" x14ac:dyDescent="0.3">
      <c r="A22" s="152">
        <f t="shared" si="0"/>
        <v>20</v>
      </c>
      <c r="B22" s="87"/>
      <c r="C22" s="87"/>
      <c r="D22" s="87"/>
      <c r="E22" s="89"/>
      <c r="F22" s="89"/>
      <c r="G22" s="89"/>
      <c r="H22" s="89"/>
      <c r="I22" s="87"/>
      <c r="J22" s="87"/>
      <c r="K22" s="87"/>
      <c r="L22" s="87"/>
      <c r="M22" s="87"/>
      <c r="N22" s="87"/>
      <c r="O22" s="109"/>
    </row>
    <row r="23" spans="1:15" s="7" customFormat="1" ht="18.75" x14ac:dyDescent="0.3">
      <c r="A23" s="152">
        <f t="shared" si="0"/>
        <v>21</v>
      </c>
      <c r="B23" s="106"/>
      <c r="C23" s="106"/>
      <c r="D23" s="105"/>
      <c r="E23" s="89"/>
      <c r="F23" s="108"/>
      <c r="G23" s="108"/>
      <c r="H23" s="108"/>
      <c r="I23" s="105"/>
      <c r="J23" s="105"/>
      <c r="K23" s="105"/>
      <c r="L23" s="105"/>
      <c r="M23" s="105"/>
      <c r="N23" s="105"/>
      <c r="O23" s="105"/>
    </row>
    <row r="24" spans="1:15" s="7" customFormat="1" ht="18.75" x14ac:dyDescent="0.3">
      <c r="A24" s="104">
        <f t="shared" si="0"/>
        <v>22</v>
      </c>
      <c r="B24" s="95"/>
      <c r="C24" s="95"/>
      <c r="D24" s="146"/>
      <c r="E24" s="89"/>
      <c r="F24" s="97"/>
      <c r="G24" s="97"/>
      <c r="H24" s="97"/>
      <c r="I24" s="94"/>
      <c r="J24" s="94"/>
      <c r="K24" s="94"/>
      <c r="L24" s="94"/>
      <c r="M24" s="94"/>
      <c r="N24" s="94"/>
      <c r="O24" s="94"/>
    </row>
    <row r="25" spans="1:15" s="7" customFormat="1" ht="18.75" x14ac:dyDescent="0.25">
      <c r="A25" s="104">
        <f t="shared" si="0"/>
        <v>23</v>
      </c>
      <c r="B25" s="141"/>
      <c r="C25" s="141"/>
      <c r="D25" s="130"/>
      <c r="E25" s="89"/>
      <c r="F25" s="136"/>
      <c r="G25" s="136"/>
      <c r="H25" s="136"/>
      <c r="I25" s="130"/>
      <c r="J25" s="130"/>
      <c r="K25" s="130"/>
      <c r="L25" s="130"/>
      <c r="M25" s="130"/>
      <c r="N25" s="130"/>
      <c r="O25" s="142"/>
    </row>
    <row r="26" spans="1:15" s="7" customFormat="1" ht="18.75" x14ac:dyDescent="0.25">
      <c r="A26" s="104">
        <f t="shared" si="0"/>
        <v>24</v>
      </c>
      <c r="B26" s="94"/>
      <c r="C26" s="94"/>
      <c r="D26" s="94"/>
      <c r="E26" s="89"/>
      <c r="F26" s="97"/>
      <c r="G26" s="97"/>
      <c r="H26" s="97"/>
      <c r="I26" s="97"/>
      <c r="J26" s="94"/>
      <c r="K26" s="94"/>
      <c r="L26" s="94"/>
      <c r="M26" s="94"/>
      <c r="N26" s="94"/>
      <c r="O26" s="94"/>
    </row>
    <row r="27" spans="1:15" s="7" customFormat="1" ht="18.75" x14ac:dyDescent="0.25">
      <c r="A27" s="104">
        <f t="shared" si="0"/>
        <v>25</v>
      </c>
      <c r="B27" s="141"/>
      <c r="C27" s="141"/>
      <c r="D27" s="130"/>
      <c r="E27" s="89"/>
      <c r="F27" s="136"/>
      <c r="G27" s="130"/>
      <c r="H27" s="130"/>
      <c r="I27" s="130"/>
      <c r="J27" s="130"/>
      <c r="K27" s="130"/>
      <c r="L27" s="130"/>
      <c r="M27" s="130"/>
      <c r="N27" s="130"/>
      <c r="O27" s="142"/>
    </row>
    <row r="28" spans="1:15" s="7" customFormat="1" ht="18.75" x14ac:dyDescent="0.3">
      <c r="A28" s="152">
        <f t="shared" si="0"/>
        <v>26</v>
      </c>
      <c r="B28" s="136"/>
      <c r="C28" s="108"/>
      <c r="D28" s="105"/>
      <c r="E28" s="89"/>
      <c r="F28" s="136"/>
      <c r="G28" s="136"/>
      <c r="H28" s="136"/>
      <c r="I28" s="130"/>
      <c r="J28" s="130"/>
      <c r="K28" s="130"/>
      <c r="L28" s="130"/>
      <c r="M28" s="130"/>
      <c r="N28" s="130"/>
      <c r="O28" s="142"/>
    </row>
    <row r="29" spans="1:15" s="7" customFormat="1" ht="18.75" x14ac:dyDescent="0.3">
      <c r="A29" s="152">
        <f t="shared" si="0"/>
        <v>27</v>
      </c>
      <c r="B29" s="141"/>
      <c r="C29" s="106"/>
      <c r="D29" s="105"/>
      <c r="E29" s="89"/>
      <c r="F29" s="136"/>
      <c r="G29" s="136"/>
      <c r="H29" s="136"/>
      <c r="I29" s="130"/>
      <c r="J29" s="130"/>
      <c r="K29" s="130"/>
      <c r="L29" s="130"/>
      <c r="M29" s="130"/>
      <c r="N29" s="130"/>
      <c r="O29" s="142"/>
    </row>
    <row r="30" spans="1:15" s="7" customFormat="1" ht="18.75" x14ac:dyDescent="0.25">
      <c r="A30" s="104">
        <f t="shared" si="0"/>
        <v>28</v>
      </c>
      <c r="B30" s="106"/>
      <c r="C30" s="106"/>
      <c r="D30" s="105"/>
      <c r="E30" s="89"/>
      <c r="F30" s="108"/>
      <c r="G30" s="108"/>
      <c r="H30" s="108"/>
      <c r="I30" s="105"/>
      <c r="J30" s="105"/>
      <c r="K30" s="105"/>
      <c r="L30" s="105"/>
      <c r="M30" s="105"/>
      <c r="N30" s="105"/>
      <c r="O30" s="105"/>
    </row>
    <row r="31" spans="1:15" s="7" customFormat="1" ht="18.75" x14ac:dyDescent="0.25">
      <c r="A31" s="104">
        <f t="shared" si="0"/>
        <v>29</v>
      </c>
      <c r="B31" s="106"/>
      <c r="C31" s="106"/>
      <c r="D31" s="105"/>
      <c r="E31" s="89"/>
      <c r="F31" s="108"/>
      <c r="G31" s="108"/>
      <c r="H31" s="108"/>
      <c r="I31" s="105"/>
      <c r="J31" s="105"/>
      <c r="K31" s="105"/>
      <c r="L31" s="105"/>
      <c r="M31" s="105"/>
      <c r="N31" s="105"/>
      <c r="O31" s="105"/>
    </row>
    <row r="32" spans="1:15" s="7" customFormat="1" ht="18.75" x14ac:dyDescent="0.25">
      <c r="A32" s="104">
        <f t="shared" si="0"/>
        <v>30</v>
      </c>
      <c r="B32" s="106"/>
      <c r="C32" s="106"/>
      <c r="D32" s="108"/>
      <c r="E32" s="89"/>
      <c r="F32" s="108"/>
      <c r="G32" s="108"/>
      <c r="H32" s="108"/>
      <c r="I32" s="105"/>
      <c r="J32" s="105"/>
      <c r="K32" s="105"/>
      <c r="L32" s="105"/>
      <c r="M32" s="105"/>
      <c r="N32" s="94"/>
      <c r="O32" s="105"/>
    </row>
    <row r="33" spans="1:18" s="7" customFormat="1" ht="18.75" x14ac:dyDescent="0.3">
      <c r="A33" s="104">
        <f t="shared" si="0"/>
        <v>31</v>
      </c>
      <c r="B33" s="105"/>
      <c r="C33" s="105"/>
      <c r="D33" s="105"/>
      <c r="E33" s="89"/>
      <c r="F33" s="105"/>
      <c r="G33" s="108"/>
      <c r="H33" s="108"/>
      <c r="I33" s="105"/>
      <c r="J33" s="105"/>
      <c r="K33" s="105"/>
      <c r="L33" s="105"/>
      <c r="M33" s="121"/>
      <c r="N33" s="109"/>
      <c r="O33" s="105"/>
    </row>
    <row r="34" spans="1:18" s="7" customFormat="1" ht="18.75" x14ac:dyDescent="0.25">
      <c r="A34" s="106">
        <f t="shared" si="0"/>
        <v>32</v>
      </c>
      <c r="B34" s="106"/>
      <c r="C34" s="106"/>
      <c r="D34" s="105"/>
      <c r="E34" s="89"/>
      <c r="F34" s="108"/>
      <c r="G34" s="108"/>
      <c r="H34" s="108"/>
      <c r="I34" s="105"/>
      <c r="J34" s="105"/>
      <c r="K34" s="105"/>
      <c r="L34" s="105"/>
      <c r="M34" s="105"/>
      <c r="N34" s="94"/>
      <c r="O34" s="105"/>
    </row>
    <row r="35" spans="1:18" s="7" customFormat="1" ht="74.25" customHeight="1" x14ac:dyDescent="0.3">
      <c r="A35" s="153">
        <f t="shared" si="0"/>
        <v>33</v>
      </c>
      <c r="B35" s="141"/>
      <c r="C35" s="106"/>
      <c r="D35" s="105"/>
      <c r="E35" s="89"/>
      <c r="F35" s="136"/>
      <c r="G35" s="130"/>
      <c r="H35" s="130"/>
      <c r="I35" s="130"/>
      <c r="J35" s="130"/>
      <c r="K35" s="130"/>
      <c r="L35" s="130"/>
      <c r="M35" s="130"/>
      <c r="N35" s="130"/>
      <c r="O35" s="142"/>
    </row>
    <row r="36" spans="1:18" s="7" customFormat="1" ht="18.75" x14ac:dyDescent="0.3">
      <c r="A36" s="153">
        <f t="shared" si="0"/>
        <v>34</v>
      </c>
      <c r="B36" s="141"/>
      <c r="C36" s="106"/>
      <c r="D36" s="108"/>
      <c r="E36" s="89"/>
      <c r="F36" s="136"/>
      <c r="G36" s="136"/>
      <c r="H36" s="136"/>
      <c r="I36" s="130"/>
      <c r="J36" s="130"/>
      <c r="K36" s="130"/>
      <c r="L36" s="130"/>
      <c r="M36" s="130"/>
      <c r="N36" s="130"/>
      <c r="O36" s="142"/>
    </row>
    <row r="37" spans="1:18" s="7" customFormat="1" ht="68.25" customHeight="1" x14ac:dyDescent="0.25">
      <c r="A37" s="106">
        <f t="shared" si="0"/>
        <v>35</v>
      </c>
      <c r="B37" s="106"/>
      <c r="C37" s="106"/>
      <c r="D37" s="105"/>
      <c r="E37" s="89"/>
      <c r="F37" s="108"/>
      <c r="G37" s="105"/>
      <c r="H37" s="105"/>
      <c r="I37" s="105"/>
      <c r="J37" s="105"/>
      <c r="K37" s="105"/>
      <c r="L37" s="105"/>
      <c r="M37" s="105"/>
      <c r="N37" s="94"/>
      <c r="O37" s="105"/>
    </row>
    <row r="38" spans="1:18" s="7" customFormat="1" ht="18.75" x14ac:dyDescent="0.25">
      <c r="A38" s="106">
        <f t="shared" si="0"/>
        <v>36</v>
      </c>
      <c r="B38" s="136"/>
      <c r="C38" s="108"/>
      <c r="D38" s="105"/>
      <c r="E38" s="89"/>
      <c r="F38" s="136"/>
      <c r="G38" s="136"/>
      <c r="H38" s="136"/>
      <c r="I38" s="130"/>
      <c r="J38" s="130"/>
      <c r="K38" s="130"/>
      <c r="L38" s="130"/>
      <c r="M38" s="130"/>
      <c r="N38" s="130"/>
      <c r="O38" s="142"/>
    </row>
    <row r="39" spans="1:18" s="7" customFormat="1" ht="18.75" x14ac:dyDescent="0.25">
      <c r="A39" s="104">
        <f t="shared" si="0"/>
        <v>37</v>
      </c>
      <c r="B39" s="90"/>
      <c r="C39" s="90"/>
      <c r="D39" s="87"/>
      <c r="E39" s="89"/>
      <c r="F39" s="89"/>
      <c r="G39" s="89"/>
      <c r="H39" s="89"/>
      <c r="I39" s="87"/>
      <c r="J39" s="87"/>
      <c r="K39" s="87"/>
      <c r="L39" s="87"/>
      <c r="M39" s="87"/>
      <c r="N39" s="87"/>
      <c r="O39" s="87"/>
      <c r="P39" s="66"/>
      <c r="Q39" s="67"/>
      <c r="R39" s="68"/>
    </row>
    <row r="40" spans="1:18" s="7" customFormat="1" ht="18.75" x14ac:dyDescent="0.25">
      <c r="A40" s="95">
        <f t="shared" si="0"/>
        <v>38</v>
      </c>
      <c r="B40" s="141"/>
      <c r="C40" s="106"/>
      <c r="D40" s="105"/>
      <c r="E40" s="89"/>
      <c r="F40" s="136"/>
      <c r="G40" s="136"/>
      <c r="H40" s="136"/>
      <c r="I40" s="130"/>
      <c r="J40" s="130"/>
      <c r="K40" s="130"/>
      <c r="L40" s="130"/>
      <c r="M40" s="130"/>
      <c r="N40" s="130"/>
      <c r="O40" s="142"/>
    </row>
    <row r="41" spans="1:18" s="7" customFormat="1" ht="18.75" x14ac:dyDescent="0.25">
      <c r="A41" s="95">
        <f t="shared" si="0"/>
        <v>39</v>
      </c>
      <c r="B41" s="90"/>
      <c r="C41" s="90"/>
      <c r="D41" s="87"/>
      <c r="E41" s="89"/>
      <c r="F41" s="89"/>
      <c r="G41" s="87"/>
      <c r="H41" s="87"/>
      <c r="I41" s="87"/>
      <c r="J41" s="87"/>
      <c r="K41" s="87"/>
      <c r="L41" s="87"/>
      <c r="M41" s="87"/>
      <c r="N41" s="87"/>
      <c r="O41" s="109"/>
    </row>
    <row r="42" spans="1:18" s="7" customFormat="1" ht="18.75" x14ac:dyDescent="0.25">
      <c r="A42" s="95">
        <f t="shared" si="0"/>
        <v>40</v>
      </c>
      <c r="B42" s="136"/>
      <c r="C42" s="108"/>
      <c r="D42" s="105"/>
      <c r="E42" s="89"/>
      <c r="F42" s="136"/>
      <c r="G42" s="136"/>
      <c r="H42" s="136"/>
      <c r="I42" s="130"/>
      <c r="J42" s="130"/>
      <c r="K42" s="130"/>
      <c r="L42" s="130"/>
      <c r="M42" s="130"/>
      <c r="N42" s="130"/>
      <c r="O42" s="142"/>
    </row>
    <row r="43" spans="1:18" s="7" customFormat="1" ht="69" customHeight="1" x14ac:dyDescent="0.25">
      <c r="A43" s="95">
        <f t="shared" si="0"/>
        <v>41</v>
      </c>
      <c r="B43" s="141"/>
      <c r="C43" s="106"/>
      <c r="D43" s="105"/>
      <c r="E43" s="89"/>
      <c r="F43" s="136"/>
      <c r="G43" s="136"/>
      <c r="H43" s="136"/>
      <c r="I43" s="130"/>
      <c r="J43" s="130"/>
      <c r="K43" s="130"/>
      <c r="L43" s="130"/>
      <c r="M43" s="130"/>
      <c r="N43" s="130"/>
      <c r="O43" s="142"/>
    </row>
    <row r="44" spans="1:18" s="7" customFormat="1" ht="18.75" x14ac:dyDescent="0.25">
      <c r="A44" s="95">
        <f t="shared" si="0"/>
        <v>42</v>
      </c>
      <c r="B44" s="90"/>
      <c r="C44" s="90"/>
      <c r="D44" s="87"/>
      <c r="E44" s="89"/>
      <c r="F44" s="89"/>
      <c r="G44" s="89"/>
      <c r="H44" s="89"/>
      <c r="I44" s="87"/>
      <c r="J44" s="87"/>
      <c r="K44" s="87"/>
      <c r="L44" s="87"/>
      <c r="M44" s="87"/>
      <c r="N44" s="87"/>
      <c r="O44" s="109"/>
    </row>
    <row r="45" spans="1:18" s="7" customFormat="1" ht="18.75" x14ac:dyDescent="0.25">
      <c r="A45" s="106">
        <f t="shared" si="0"/>
        <v>43</v>
      </c>
      <c r="B45" s="131"/>
      <c r="C45" s="107"/>
      <c r="D45" s="105"/>
      <c r="E45" s="89"/>
      <c r="F45" s="136"/>
      <c r="G45" s="130"/>
      <c r="H45" s="130"/>
      <c r="I45" s="130"/>
      <c r="J45" s="130"/>
      <c r="K45" s="130"/>
      <c r="L45" s="130"/>
      <c r="M45" s="130"/>
      <c r="N45" s="130"/>
      <c r="O45" s="142"/>
    </row>
    <row r="46" spans="1:18" s="7" customFormat="1" ht="18.75" x14ac:dyDescent="0.25">
      <c r="A46" s="95">
        <f t="shared" si="0"/>
        <v>44</v>
      </c>
      <c r="B46" s="136"/>
      <c r="C46" s="136"/>
      <c r="D46" s="130"/>
      <c r="E46" s="89"/>
      <c r="F46" s="136"/>
      <c r="G46" s="136"/>
      <c r="H46" s="136"/>
      <c r="I46" s="130"/>
      <c r="J46" s="130"/>
      <c r="K46" s="130"/>
      <c r="L46" s="130"/>
      <c r="M46" s="130"/>
      <c r="N46" s="130"/>
      <c r="O46" s="142"/>
    </row>
    <row r="47" spans="1:18" s="7" customFormat="1" ht="18.75" x14ac:dyDescent="0.3">
      <c r="A47" s="147">
        <f t="shared" si="0"/>
        <v>45</v>
      </c>
      <c r="B47" s="106"/>
      <c r="C47" s="106"/>
      <c r="D47" s="121"/>
      <c r="E47" s="89"/>
      <c r="F47" s="108"/>
      <c r="G47" s="105"/>
      <c r="H47" s="105"/>
      <c r="I47" s="105"/>
      <c r="J47" s="105"/>
      <c r="K47" s="105"/>
      <c r="L47" s="105"/>
      <c r="M47" s="105"/>
      <c r="N47" s="94"/>
      <c r="O47" s="105"/>
    </row>
    <row r="48" spans="1:18" s="7" customFormat="1" ht="39" customHeight="1" x14ac:dyDescent="0.3">
      <c r="A48" s="147">
        <f t="shared" si="0"/>
        <v>46</v>
      </c>
      <c r="B48" s="141"/>
      <c r="C48" s="106"/>
      <c r="D48" s="105"/>
      <c r="E48" s="89"/>
      <c r="F48" s="136"/>
      <c r="G48" s="136"/>
      <c r="H48" s="136"/>
      <c r="I48" s="130"/>
      <c r="J48" s="130"/>
      <c r="K48" s="130"/>
      <c r="L48" s="130"/>
      <c r="M48" s="130"/>
      <c r="N48" s="130"/>
      <c r="O48" s="142"/>
    </row>
    <row r="49" spans="1:15" s="7" customFormat="1" ht="18.75" x14ac:dyDescent="0.25">
      <c r="A49" s="106">
        <f t="shared" si="0"/>
        <v>47</v>
      </c>
      <c r="B49" s="106"/>
      <c r="C49" s="106"/>
      <c r="D49" s="105"/>
      <c r="E49" s="89"/>
      <c r="F49" s="108"/>
      <c r="G49" s="108"/>
      <c r="H49" s="108"/>
      <c r="I49" s="105"/>
      <c r="J49" s="105"/>
      <c r="K49" s="105"/>
      <c r="L49" s="105"/>
      <c r="M49" s="105"/>
      <c r="N49" s="94"/>
      <c r="O49" s="105"/>
    </row>
    <row r="50" spans="1:15" s="7" customFormat="1" ht="18.75" x14ac:dyDescent="0.25">
      <c r="A50" s="106">
        <f t="shared" si="0"/>
        <v>48</v>
      </c>
      <c r="B50" s="106"/>
      <c r="C50" s="106"/>
      <c r="D50" s="105"/>
      <c r="E50" s="89"/>
      <c r="F50" s="108"/>
      <c r="G50" s="108"/>
      <c r="H50" s="108"/>
      <c r="I50" s="105"/>
      <c r="J50" s="105"/>
      <c r="K50" s="105"/>
      <c r="L50" s="105"/>
      <c r="M50" s="105"/>
      <c r="N50" s="94"/>
      <c r="O50" s="105"/>
    </row>
    <row r="51" spans="1:15" s="7" customFormat="1" x14ac:dyDescent="0.25">
      <c r="A51" s="42"/>
      <c r="B51" s="372"/>
      <c r="C51"/>
      <c r="D51"/>
      <c r="E51" s="262"/>
      <c r="F51" s="372"/>
      <c r="G51" s="372"/>
      <c r="H51" s="372"/>
      <c r="I51" s="372"/>
      <c r="J51" s="372"/>
      <c r="K51" s="372"/>
      <c r="L51" s="372"/>
      <c r="M51" s="372"/>
      <c r="N51" s="372"/>
      <c r="O51" s="373"/>
    </row>
    <row r="52" spans="1:15" s="7" customFormat="1" ht="18.75" x14ac:dyDescent="0.25">
      <c r="A52" s="95">
        <f t="shared" ref="A52:A60" si="1">ROW()-2</f>
        <v>50</v>
      </c>
      <c r="B52" s="141"/>
      <c r="C52" s="106"/>
      <c r="D52" s="105"/>
      <c r="E52" s="89"/>
      <c r="F52" s="136"/>
      <c r="G52" s="136"/>
      <c r="H52" s="130"/>
      <c r="I52" s="130"/>
      <c r="J52" s="130"/>
      <c r="K52" s="130"/>
      <c r="L52" s="130"/>
      <c r="M52" s="130"/>
      <c r="N52" s="130"/>
      <c r="O52" s="142"/>
    </row>
    <row r="53" spans="1:15" s="85" customFormat="1" ht="111.75" customHeight="1" x14ac:dyDescent="0.25">
      <c r="A53" s="336">
        <f t="shared" si="1"/>
        <v>51</v>
      </c>
      <c r="B53" s="181" t="s">
        <v>270</v>
      </c>
      <c r="C53" s="181" t="s">
        <v>223</v>
      </c>
      <c r="D53" s="179" t="s">
        <v>136</v>
      </c>
      <c r="E53" s="127">
        <f>SUM(Таблица25[[#This Row],[Средний балл аттестата]:[Балл первоочередной]])</f>
        <v>9.33</v>
      </c>
      <c r="F53" s="182">
        <v>3.81</v>
      </c>
      <c r="G53" s="182" t="s">
        <v>965</v>
      </c>
      <c r="H53" s="179" t="s">
        <v>966</v>
      </c>
      <c r="I53" s="179" t="s">
        <v>477</v>
      </c>
      <c r="J53" s="179" t="s">
        <v>17</v>
      </c>
      <c r="K53" s="179" t="s">
        <v>33</v>
      </c>
      <c r="L53" s="179"/>
      <c r="M53" s="179" t="s">
        <v>42</v>
      </c>
      <c r="N53" s="179"/>
      <c r="O53" s="179" t="s">
        <v>42</v>
      </c>
    </row>
    <row r="54" spans="1:15" s="85" customFormat="1" ht="37.5" x14ac:dyDescent="0.25">
      <c r="A54" s="181">
        <f t="shared" si="1"/>
        <v>52</v>
      </c>
      <c r="B54" s="181" t="s">
        <v>417</v>
      </c>
      <c r="C54" s="181" t="s">
        <v>223</v>
      </c>
      <c r="D54" s="179" t="s">
        <v>134</v>
      </c>
      <c r="E54" s="127">
        <f>SUM(Таблица24345[[#This Row],[Средний балл аттестата]:[Балл первоочередной]])</f>
        <v>4.3099999999999996</v>
      </c>
      <c r="F54" s="182">
        <v>4.3099999999999996</v>
      </c>
      <c r="G54" s="182" t="s">
        <v>733</v>
      </c>
      <c r="H54" s="182"/>
      <c r="I54" s="179" t="s">
        <v>477</v>
      </c>
      <c r="J54" s="179" t="s">
        <v>33</v>
      </c>
      <c r="K54" s="179"/>
      <c r="L54" s="179"/>
      <c r="M54" s="179" t="s">
        <v>42</v>
      </c>
      <c r="N54" s="178"/>
      <c r="O54" s="179" t="s">
        <v>42</v>
      </c>
    </row>
    <row r="55" spans="1:15" s="85" customFormat="1" ht="37.5" x14ac:dyDescent="0.25">
      <c r="A55" s="181">
        <f t="shared" si="1"/>
        <v>53</v>
      </c>
      <c r="B55" s="181" t="s">
        <v>977</v>
      </c>
      <c r="C55" s="181" t="s">
        <v>223</v>
      </c>
      <c r="D55" s="179" t="s">
        <v>134</v>
      </c>
      <c r="E55" s="127">
        <f>SUM(Таблица24345[[#This Row],[Средний балл аттестата]:[Балл первоочередной]])</f>
        <v>4.0599999999999996</v>
      </c>
      <c r="F55" s="182">
        <v>4.0599999999999996</v>
      </c>
      <c r="G55" s="182" t="s">
        <v>733</v>
      </c>
      <c r="H55" s="182"/>
      <c r="I55" s="179" t="s">
        <v>477</v>
      </c>
      <c r="J55" s="179" t="s">
        <v>33</v>
      </c>
      <c r="K55" s="179"/>
      <c r="L55" s="179"/>
      <c r="M55" s="179" t="s">
        <v>42</v>
      </c>
      <c r="N55" s="178"/>
      <c r="O55" s="179" t="s">
        <v>44</v>
      </c>
    </row>
    <row r="56" spans="1:15" s="85" customFormat="1" ht="37.5" x14ac:dyDescent="0.25">
      <c r="A56" s="181">
        <f t="shared" si="1"/>
        <v>54</v>
      </c>
      <c r="B56" s="180" t="s">
        <v>1146</v>
      </c>
      <c r="C56" s="180" t="s">
        <v>223</v>
      </c>
      <c r="D56" s="180" t="s">
        <v>136</v>
      </c>
      <c r="E56" s="127">
        <f>SUM(Таблица24345[[#This Row],[Средний балл аттестата]:[Балл первоочередной]])</f>
        <v>3.92</v>
      </c>
      <c r="F56" s="357">
        <v>3.92</v>
      </c>
      <c r="G56" s="180" t="s">
        <v>733</v>
      </c>
      <c r="H56" s="180"/>
      <c r="I56" s="180" t="s">
        <v>477</v>
      </c>
      <c r="J56" s="180" t="s">
        <v>33</v>
      </c>
      <c r="K56" s="180"/>
      <c r="L56" s="180"/>
      <c r="M56" s="180" t="s">
        <v>42</v>
      </c>
      <c r="N56" s="177" t="s">
        <v>42</v>
      </c>
      <c r="O56" s="180" t="s">
        <v>44</v>
      </c>
    </row>
    <row r="57" spans="1:15" s="85" customFormat="1" ht="37.5" x14ac:dyDescent="0.25">
      <c r="A57" s="181">
        <f t="shared" si="1"/>
        <v>55</v>
      </c>
      <c r="B57" s="181" t="s">
        <v>120</v>
      </c>
      <c r="C57" s="181" t="s">
        <v>223</v>
      </c>
      <c r="D57" s="181" t="s">
        <v>136</v>
      </c>
      <c r="E57" s="127">
        <f>SUM(Таблица24345[[#This Row],[Средний балл аттестата]:[Балл первоочередной]])</f>
        <v>3.47</v>
      </c>
      <c r="F57" s="182">
        <v>3.47</v>
      </c>
      <c r="G57" s="182" t="s">
        <v>733</v>
      </c>
      <c r="H57" s="182"/>
      <c r="I57" s="179" t="s">
        <v>477</v>
      </c>
      <c r="J57" s="179" t="s">
        <v>33</v>
      </c>
      <c r="K57" s="179" t="s">
        <v>5</v>
      </c>
      <c r="L57" s="179"/>
      <c r="M57" s="179" t="s">
        <v>42</v>
      </c>
      <c r="N57" s="178"/>
      <c r="O57" s="179" t="s">
        <v>44</v>
      </c>
    </row>
    <row r="58" spans="1:15" s="85" customFormat="1" ht="37.5" x14ac:dyDescent="0.25">
      <c r="A58" s="181">
        <f t="shared" si="1"/>
        <v>56</v>
      </c>
      <c r="B58" s="179" t="s">
        <v>762</v>
      </c>
      <c r="C58" s="179" t="s">
        <v>223</v>
      </c>
      <c r="D58" s="179" t="s">
        <v>134</v>
      </c>
      <c r="E58" s="127">
        <f>SUM(Таблица24345[[#This Row],[Средний балл аттестата]:[Балл первоочередной]])</f>
        <v>4.1900000000000004</v>
      </c>
      <c r="F58" s="182">
        <v>4.1900000000000004</v>
      </c>
      <c r="G58" s="182"/>
      <c r="H58" s="182"/>
      <c r="I58" s="178" t="s">
        <v>476</v>
      </c>
      <c r="J58" s="125" t="s">
        <v>5</v>
      </c>
      <c r="K58" s="125" t="s">
        <v>33</v>
      </c>
      <c r="L58" s="125" t="s">
        <v>17</v>
      </c>
      <c r="M58" s="179" t="s">
        <v>42</v>
      </c>
      <c r="N58" s="178"/>
      <c r="O58" s="179" t="s">
        <v>44</v>
      </c>
    </row>
    <row r="59" spans="1:15" s="85" customFormat="1" ht="37.5" x14ac:dyDescent="0.25">
      <c r="A59" s="181">
        <f t="shared" si="1"/>
        <v>57</v>
      </c>
      <c r="B59" s="181" t="s">
        <v>494</v>
      </c>
      <c r="C59" s="181" t="s">
        <v>223</v>
      </c>
      <c r="D59" s="179" t="s">
        <v>134</v>
      </c>
      <c r="E59" s="127">
        <f>SUM(Таблица24345[[#This Row],[Средний балл аттестата]:[Балл первоочередной]])</f>
        <v>4.0599999999999996</v>
      </c>
      <c r="F59" s="182">
        <v>4.0599999999999996</v>
      </c>
      <c r="G59" s="179"/>
      <c r="H59" s="179"/>
      <c r="I59" s="179" t="s">
        <v>477</v>
      </c>
      <c r="J59" s="179" t="s">
        <v>17</v>
      </c>
      <c r="K59" s="179" t="s">
        <v>33</v>
      </c>
      <c r="L59" s="179"/>
      <c r="M59" s="179" t="s">
        <v>42</v>
      </c>
      <c r="N59" s="178"/>
      <c r="O59" s="179" t="s">
        <v>42</v>
      </c>
    </row>
    <row r="60" spans="1:15" s="85" customFormat="1" ht="37.5" x14ac:dyDescent="0.25">
      <c r="A60" s="181">
        <f t="shared" si="1"/>
        <v>58</v>
      </c>
      <c r="B60" s="181" t="s">
        <v>909</v>
      </c>
      <c r="C60" s="181" t="s">
        <v>223</v>
      </c>
      <c r="D60" s="182" t="s">
        <v>134</v>
      </c>
      <c r="E60" s="127">
        <f>SUM(Таблица24345[[#This Row],[Средний балл аттестата]:[Балл первоочередной]])</f>
        <v>3.38</v>
      </c>
      <c r="F60" s="182">
        <v>3.38</v>
      </c>
      <c r="G60" s="182" t="s">
        <v>733</v>
      </c>
      <c r="H60" s="182"/>
      <c r="I60" s="179" t="s">
        <v>477</v>
      </c>
      <c r="J60" s="179" t="s">
        <v>33</v>
      </c>
      <c r="K60" s="179"/>
      <c r="L60" s="179"/>
      <c r="M60" s="179" t="s">
        <v>42</v>
      </c>
      <c r="N60" s="128"/>
      <c r="O60" s="179" t="s">
        <v>44</v>
      </c>
    </row>
    <row r="61" spans="1:15" s="7" customFormat="1" x14ac:dyDescent="0.25">
      <c r="K61" s="30"/>
    </row>
    <row r="62" spans="1:15" s="7" customFormat="1" x14ac:dyDescent="0.25"/>
    <row r="63" spans="1:15" s="7" customFormat="1" x14ac:dyDescent="0.25"/>
    <row r="64" spans="1:15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7" max="16383" man="1"/>
  </rowBreak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F01F8-230B-464A-8ACF-CD07A5CB82C8}">
  <sheetPr>
    <pageSetUpPr fitToPage="1"/>
  </sheetPr>
  <dimension ref="A1:Q122"/>
  <sheetViews>
    <sheetView view="pageBreakPreview" zoomScale="60" zoomScaleNormal="84" workbookViewId="0">
      <selection activeCell="D3" sqref="D3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3.28515625" customWidth="1"/>
    <col min="5" max="5" width="13.7109375" customWidth="1"/>
    <col min="6" max="6" width="13.42578125" customWidth="1"/>
    <col min="7" max="7" width="19.140625" customWidth="1"/>
    <col min="8" max="8" width="21.85546875" customWidth="1"/>
    <col min="9" max="9" width="16.85546875" customWidth="1"/>
    <col min="10" max="10" width="19" customWidth="1"/>
    <col min="11" max="11" width="19.85546875" customWidth="1"/>
    <col min="12" max="12" width="19.28515625" customWidth="1"/>
    <col min="13" max="13" width="13.28515625" customWidth="1"/>
  </cols>
  <sheetData>
    <row r="1" spans="1:14" ht="69" customHeight="1" x14ac:dyDescent="0.85">
      <c r="A1" s="518" t="s">
        <v>508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</row>
    <row r="2" spans="1:14" s="7" customFormat="1" ht="47.25" customHeight="1" x14ac:dyDescent="0.25">
      <c r="A2" s="83" t="s">
        <v>36</v>
      </c>
      <c r="B2" s="81" t="s">
        <v>12</v>
      </c>
      <c r="C2" s="81" t="s">
        <v>226</v>
      </c>
      <c r="D2" s="82" t="s">
        <v>23</v>
      </c>
      <c r="E2" s="82" t="s">
        <v>2</v>
      </c>
      <c r="F2" s="81" t="s">
        <v>24</v>
      </c>
      <c r="G2" s="79" t="s">
        <v>37</v>
      </c>
      <c r="H2" s="81" t="s">
        <v>15</v>
      </c>
      <c r="I2" s="81" t="s">
        <v>1</v>
      </c>
      <c r="J2" s="81" t="s">
        <v>10</v>
      </c>
      <c r="K2" s="81" t="s">
        <v>11</v>
      </c>
      <c r="L2" s="81" t="s">
        <v>21</v>
      </c>
      <c r="M2" s="81" t="s">
        <v>29</v>
      </c>
      <c r="N2" s="83" t="s">
        <v>20</v>
      </c>
    </row>
    <row r="3" spans="1:14" s="7" customFormat="1" ht="37.5" x14ac:dyDescent="0.25">
      <c r="A3" s="104">
        <f t="shared" ref="A3:A34" si="0">ROW()-2</f>
        <v>1</v>
      </c>
      <c r="B3" s="87" t="s">
        <v>948</v>
      </c>
      <c r="C3" s="87" t="s">
        <v>223</v>
      </c>
      <c r="D3" s="89">
        <f>SUM(Таблица243456[[#This Row],[Средний балл аттестата]:[Балл первоочередной]])</f>
        <v>14.35</v>
      </c>
      <c r="E3" s="87">
        <v>4.3499999999999996</v>
      </c>
      <c r="F3" s="89">
        <v>10</v>
      </c>
      <c r="G3" s="89"/>
      <c r="H3" s="87" t="s">
        <v>476</v>
      </c>
      <c r="I3" s="87" t="s">
        <v>6</v>
      </c>
      <c r="J3" s="87"/>
      <c r="K3" s="87"/>
      <c r="L3" s="87" t="s">
        <v>42</v>
      </c>
      <c r="M3" s="87" t="s">
        <v>42</v>
      </c>
      <c r="N3" s="109" t="s">
        <v>44</v>
      </c>
    </row>
    <row r="4" spans="1:14" s="7" customFormat="1" ht="37.5" x14ac:dyDescent="0.25">
      <c r="A4" s="104">
        <f t="shared" si="0"/>
        <v>2</v>
      </c>
      <c r="B4" s="141" t="s">
        <v>872</v>
      </c>
      <c r="C4" s="106" t="s">
        <v>223</v>
      </c>
      <c r="D4" s="89">
        <f>SUM(Таблица243456[[#This Row],[Средний балл аттестата]:[Балл первоочередной]])</f>
        <v>5</v>
      </c>
      <c r="E4" s="136">
        <v>5</v>
      </c>
      <c r="F4" s="130"/>
      <c r="G4" s="130"/>
      <c r="H4" s="130" t="s">
        <v>477</v>
      </c>
      <c r="I4" s="130" t="s">
        <v>6</v>
      </c>
      <c r="J4" s="130"/>
      <c r="K4" s="130"/>
      <c r="L4" s="130" t="s">
        <v>42</v>
      </c>
      <c r="M4" s="130"/>
      <c r="N4" s="142" t="s">
        <v>42</v>
      </c>
    </row>
    <row r="5" spans="1:14" s="239" customFormat="1" ht="37.5" x14ac:dyDescent="0.25">
      <c r="A5" s="232">
        <f t="shared" si="0"/>
        <v>3</v>
      </c>
      <c r="B5" s="271" t="s">
        <v>1022</v>
      </c>
      <c r="C5" s="249" t="s">
        <v>222</v>
      </c>
      <c r="D5" s="236">
        <f>SUM(Таблица243456[[#This Row],[Средний балл аттестата]:[Балл первоочередной]])</f>
        <v>4</v>
      </c>
      <c r="E5" s="273">
        <v>4</v>
      </c>
      <c r="F5" s="234" t="s">
        <v>733</v>
      </c>
      <c r="G5" s="234"/>
      <c r="H5" s="234" t="s">
        <v>477</v>
      </c>
      <c r="I5" s="234" t="s">
        <v>6</v>
      </c>
      <c r="J5" s="234"/>
      <c r="K5" s="234"/>
      <c r="L5" s="234" t="s">
        <v>42</v>
      </c>
      <c r="M5" s="234" t="s">
        <v>42</v>
      </c>
      <c r="N5" s="238" t="s">
        <v>42</v>
      </c>
    </row>
    <row r="6" spans="1:14" s="7" customFormat="1" ht="37.5" x14ac:dyDescent="0.25">
      <c r="A6" s="104">
        <f t="shared" si="0"/>
        <v>4</v>
      </c>
      <c r="B6" s="141" t="s">
        <v>507</v>
      </c>
      <c r="C6" s="106" t="s">
        <v>223</v>
      </c>
      <c r="D6" s="89">
        <f>SUM(Таблица243456[[#This Row],[Средний балл аттестата]:[Балл первоочередной]])</f>
        <v>3.75</v>
      </c>
      <c r="E6" s="136">
        <v>3.75</v>
      </c>
      <c r="F6" s="130"/>
      <c r="G6" s="130"/>
      <c r="H6" s="130" t="s">
        <v>476</v>
      </c>
      <c r="I6" s="130" t="s">
        <v>6</v>
      </c>
      <c r="J6" s="130"/>
      <c r="K6" s="130"/>
      <c r="L6" s="130" t="s">
        <v>42</v>
      </c>
      <c r="M6" s="130"/>
      <c r="N6" s="142" t="s">
        <v>42</v>
      </c>
    </row>
    <row r="7" spans="1:14" s="239" customFormat="1" ht="37.5" x14ac:dyDescent="0.25">
      <c r="A7" s="242">
        <f t="shared" si="0"/>
        <v>5</v>
      </c>
      <c r="B7" s="237" t="s">
        <v>989</v>
      </c>
      <c r="C7" s="237" t="s">
        <v>223</v>
      </c>
      <c r="D7" s="236">
        <f>SUM(Таблица243456[[#This Row],[Средний балл аттестата]:[Балл первоочередной]])</f>
        <v>3.42</v>
      </c>
      <c r="E7" s="236">
        <v>3.42</v>
      </c>
      <c r="F7" s="234" t="s">
        <v>733</v>
      </c>
      <c r="G7" s="234"/>
      <c r="H7" s="234" t="s">
        <v>477</v>
      </c>
      <c r="I7" s="234" t="s">
        <v>6</v>
      </c>
      <c r="J7" s="234"/>
      <c r="K7" s="234"/>
      <c r="L7" s="234" t="s">
        <v>42</v>
      </c>
      <c r="M7" s="234"/>
      <c r="N7" s="238" t="s">
        <v>44</v>
      </c>
    </row>
    <row r="8" spans="1:14" s="7" customFormat="1" ht="18.75" x14ac:dyDescent="0.25">
      <c r="A8" s="104">
        <f t="shared" si="0"/>
        <v>6</v>
      </c>
      <c r="B8" s="87"/>
      <c r="C8" s="87"/>
      <c r="D8" s="89">
        <f>SUM(Таблица243456[[#This Row],[Средний балл аттестата]:[Балл первоочередной]])</f>
        <v>0</v>
      </c>
      <c r="E8" s="89"/>
      <c r="F8" s="89"/>
      <c r="G8" s="89"/>
      <c r="H8" s="87"/>
      <c r="I8" s="87"/>
      <c r="J8" s="87"/>
      <c r="K8" s="87"/>
      <c r="L8" s="87"/>
      <c r="M8" s="87"/>
      <c r="N8" s="109"/>
    </row>
    <row r="9" spans="1:14" s="7" customFormat="1" ht="18.75" x14ac:dyDescent="0.25">
      <c r="A9" s="104">
        <f t="shared" si="0"/>
        <v>7</v>
      </c>
      <c r="B9" s="87"/>
      <c r="C9" s="87"/>
      <c r="D9" s="89">
        <f>SUM(Таблица243456[[#This Row],[Средний балл аттестата]:[Балл первоочередной]])</f>
        <v>0</v>
      </c>
      <c r="E9" s="89"/>
      <c r="F9" s="89"/>
      <c r="G9" s="89"/>
      <c r="H9" s="87"/>
      <c r="I9" s="87"/>
      <c r="J9" s="87"/>
      <c r="K9" s="87"/>
      <c r="L9" s="87"/>
      <c r="M9" s="87"/>
      <c r="N9" s="109"/>
    </row>
    <row r="10" spans="1:14" s="7" customFormat="1" ht="63.75" customHeight="1" x14ac:dyDescent="0.3">
      <c r="A10" s="104">
        <f t="shared" si="0"/>
        <v>8</v>
      </c>
      <c r="B10" s="87"/>
      <c r="C10" s="87"/>
      <c r="D10" s="89">
        <f>SUM(Таблица243456[[#This Row],[Средний балл аттестата]:[Балл первоочередной]])</f>
        <v>0</v>
      </c>
      <c r="E10" s="89"/>
      <c r="F10" s="87"/>
      <c r="G10" s="103"/>
      <c r="H10" s="87"/>
      <c r="I10" s="87"/>
      <c r="J10" s="87"/>
      <c r="K10" s="87"/>
      <c r="L10" s="103"/>
      <c r="M10" s="103"/>
      <c r="N10" s="139"/>
    </row>
    <row r="11" spans="1:14" s="7" customFormat="1" ht="18.75" x14ac:dyDescent="0.25">
      <c r="A11" s="95">
        <f t="shared" si="0"/>
        <v>9</v>
      </c>
      <c r="B11" s="90"/>
      <c r="C11" s="90"/>
      <c r="D11" s="89">
        <f>SUM(Таблица243456[[#This Row],[Средний балл аттестата]:[Балл первоочередной]])</f>
        <v>0</v>
      </c>
      <c r="E11" s="89"/>
      <c r="F11" s="87"/>
      <c r="G11" s="87"/>
      <c r="H11" s="87"/>
      <c r="I11" s="87"/>
      <c r="J11" s="87"/>
      <c r="K11" s="87"/>
      <c r="L11" s="87"/>
      <c r="M11" s="87"/>
      <c r="N11" s="109"/>
    </row>
    <row r="12" spans="1:14" s="7" customFormat="1" ht="18.75" x14ac:dyDescent="0.25">
      <c r="A12" s="104">
        <f t="shared" si="0"/>
        <v>10</v>
      </c>
      <c r="B12" s="87"/>
      <c r="C12" s="87"/>
      <c r="D12" s="89">
        <f>SUM(Таблица243456[[#This Row],[Средний балл аттестата]:[Балл первоочередной]])</f>
        <v>0</v>
      </c>
      <c r="E12" s="89"/>
      <c r="F12" s="87"/>
      <c r="G12" s="87"/>
      <c r="H12" s="87"/>
      <c r="I12" s="87"/>
      <c r="J12" s="87"/>
      <c r="K12" s="87"/>
      <c r="L12" s="87"/>
      <c r="M12" s="87"/>
      <c r="N12" s="109"/>
    </row>
    <row r="13" spans="1:14" s="7" customFormat="1" ht="18.75" x14ac:dyDescent="0.25">
      <c r="A13" s="104">
        <f t="shared" si="0"/>
        <v>11</v>
      </c>
      <c r="B13" s="90"/>
      <c r="C13" s="90"/>
      <c r="D13" s="89">
        <f>SUM(Таблица243456[[#This Row],[Средний балл аттестата]:[Балл первоочередной]])</f>
        <v>0</v>
      </c>
      <c r="E13" s="89"/>
      <c r="F13" s="87"/>
      <c r="G13" s="87"/>
      <c r="H13" s="87"/>
      <c r="I13" s="87"/>
      <c r="J13" s="87"/>
      <c r="K13" s="87"/>
      <c r="L13" s="87"/>
      <c r="M13" s="87"/>
      <c r="N13" s="109"/>
    </row>
    <row r="14" spans="1:14" s="7" customFormat="1" ht="18.75" x14ac:dyDescent="0.25">
      <c r="A14" s="104">
        <f t="shared" si="0"/>
        <v>12</v>
      </c>
      <c r="B14" s="87"/>
      <c r="C14" s="87"/>
      <c r="D14" s="89">
        <f>SUM(Таблица243456[[#This Row],[Средний балл аттестата]:[Балл первоочередной]])</f>
        <v>0</v>
      </c>
      <c r="E14" s="89"/>
      <c r="F14" s="87"/>
      <c r="G14" s="87"/>
      <c r="H14" s="87"/>
      <c r="I14" s="87"/>
      <c r="J14" s="87"/>
      <c r="K14" s="87"/>
      <c r="L14" s="87"/>
      <c r="M14" s="87"/>
      <c r="N14" s="109"/>
    </row>
    <row r="15" spans="1:14" s="7" customFormat="1" ht="18.75" x14ac:dyDescent="0.25">
      <c r="A15" s="104">
        <f t="shared" si="0"/>
        <v>13</v>
      </c>
      <c r="B15" s="90"/>
      <c r="C15" s="90"/>
      <c r="D15" s="89">
        <f>SUM(Таблица243456[[#This Row],[Средний балл аттестата]:[Балл первоочередной]])</f>
        <v>0</v>
      </c>
      <c r="E15" s="89"/>
      <c r="F15" s="87"/>
      <c r="G15" s="87"/>
      <c r="H15" s="87"/>
      <c r="I15" s="87"/>
      <c r="J15" s="87"/>
      <c r="K15" s="87"/>
      <c r="L15" s="87"/>
      <c r="M15" s="87"/>
      <c r="N15" s="109"/>
    </row>
    <row r="16" spans="1:14" s="7" customFormat="1" ht="18.75" x14ac:dyDescent="0.25">
      <c r="A16" s="104">
        <f t="shared" si="0"/>
        <v>14</v>
      </c>
      <c r="B16" s="106"/>
      <c r="C16" s="106"/>
      <c r="D16" s="89">
        <f>SUM(Таблица243456[[#This Row],[Средний балл аттестата]:[Балл первоочередной]])</f>
        <v>0</v>
      </c>
      <c r="E16" s="108"/>
      <c r="F16" s="105"/>
      <c r="G16" s="105"/>
      <c r="H16" s="105"/>
      <c r="I16" s="87"/>
      <c r="J16" s="87"/>
      <c r="K16" s="87"/>
      <c r="L16" s="105"/>
      <c r="M16" s="105"/>
      <c r="N16" s="105"/>
    </row>
    <row r="17" spans="1:16" s="7" customFormat="1" ht="20.25" x14ac:dyDescent="0.25">
      <c r="A17" s="86">
        <f t="shared" si="0"/>
        <v>15</v>
      </c>
      <c r="B17" s="87"/>
      <c r="C17" s="87"/>
      <c r="D17" s="89">
        <f>SUM(Таблица243456[[#This Row],[Средний балл аттестата]:[Балл первоочередной]])</f>
        <v>0</v>
      </c>
      <c r="E17" s="89"/>
      <c r="F17" s="89"/>
      <c r="G17" s="89"/>
      <c r="H17" s="87"/>
      <c r="I17" s="87"/>
      <c r="J17" s="87"/>
      <c r="K17" s="87"/>
      <c r="L17" s="87"/>
      <c r="M17" s="87"/>
      <c r="N17" s="87"/>
      <c r="O17" s="87"/>
      <c r="P17" s="73"/>
    </row>
    <row r="18" spans="1:16" s="7" customFormat="1" ht="18.75" x14ac:dyDescent="0.25">
      <c r="A18" s="104">
        <f t="shared" si="0"/>
        <v>16</v>
      </c>
      <c r="B18" s="90"/>
      <c r="C18" s="90"/>
      <c r="D18" s="89">
        <f>SUM(Таблица243456[[#This Row],[Средний балл аттестата]:[Балл первоочередной]])</f>
        <v>0</v>
      </c>
      <c r="E18" s="89"/>
      <c r="F18" s="87"/>
      <c r="G18" s="87"/>
      <c r="H18" s="87"/>
      <c r="I18" s="87"/>
      <c r="J18" s="87"/>
      <c r="K18" s="87"/>
      <c r="L18" s="87"/>
      <c r="M18" s="87"/>
      <c r="N18" s="87"/>
    </row>
    <row r="19" spans="1:16" s="7" customFormat="1" ht="18.75" x14ac:dyDescent="0.25">
      <c r="A19" s="104">
        <f t="shared" si="0"/>
        <v>17</v>
      </c>
      <c r="B19" s="141"/>
      <c r="C19" s="141"/>
      <c r="D19" s="89">
        <f>SUM(Таблица243456[[#This Row],[Средний балл аттестата]:[Балл первоочередной]])</f>
        <v>0</v>
      </c>
      <c r="E19" s="136"/>
      <c r="F19" s="136"/>
      <c r="G19" s="130"/>
      <c r="H19" s="130"/>
      <c r="I19" s="130"/>
      <c r="J19" s="130"/>
      <c r="K19" s="130"/>
      <c r="L19" s="130"/>
      <c r="M19" s="130"/>
      <c r="N19" s="142"/>
    </row>
    <row r="20" spans="1:16" s="7" customFormat="1" ht="56.25" customHeight="1" x14ac:dyDescent="0.3">
      <c r="A20" s="104">
        <f t="shared" si="0"/>
        <v>18</v>
      </c>
      <c r="B20" s="130"/>
      <c r="C20" s="130"/>
      <c r="D20" s="89">
        <f>SUM(Таблица243456[[#This Row],[Средний балл аттестата]:[Балл первоочередной]])</f>
        <v>0</v>
      </c>
      <c r="E20" s="130"/>
      <c r="F20" s="136"/>
      <c r="G20" s="151"/>
      <c r="H20" s="130"/>
      <c r="I20" s="130"/>
      <c r="J20" s="130"/>
      <c r="K20" s="130"/>
      <c r="L20" s="149"/>
      <c r="M20" s="130"/>
      <c r="N20" s="142"/>
    </row>
    <row r="21" spans="1:16" s="7" customFormat="1" ht="18.75" x14ac:dyDescent="0.25">
      <c r="A21" s="104">
        <f t="shared" si="0"/>
        <v>19</v>
      </c>
      <c r="B21" s="90"/>
      <c r="C21" s="90"/>
      <c r="D21" s="89">
        <f>SUM(Таблица243456[[#This Row],[Средний балл аттестата]:[Балл первоочередной]])</f>
        <v>0</v>
      </c>
      <c r="E21" s="89"/>
      <c r="F21" s="89"/>
      <c r="G21" s="89"/>
      <c r="H21" s="87"/>
      <c r="I21" s="87"/>
      <c r="J21" s="87"/>
      <c r="K21" s="87"/>
      <c r="L21" s="87"/>
      <c r="M21" s="87"/>
      <c r="N21" s="109"/>
    </row>
    <row r="22" spans="1:16" s="7" customFormat="1" ht="18.75" x14ac:dyDescent="0.25">
      <c r="A22" s="104">
        <f t="shared" si="0"/>
        <v>20</v>
      </c>
      <c r="B22" s="90"/>
      <c r="C22" s="90"/>
      <c r="D22" s="89">
        <f>SUM(Таблица243456[[#This Row],[Средний балл аттестата]:[Балл первоочередной]])</f>
        <v>0</v>
      </c>
      <c r="E22" s="89"/>
      <c r="F22" s="89"/>
      <c r="G22" s="89"/>
      <c r="H22" s="87"/>
      <c r="I22" s="87"/>
      <c r="J22" s="87"/>
      <c r="K22" s="87"/>
      <c r="L22" s="87"/>
      <c r="M22" s="87"/>
      <c r="N22" s="109"/>
    </row>
    <row r="23" spans="1:16" s="7" customFormat="1" ht="18.75" x14ac:dyDescent="0.25">
      <c r="A23" s="104">
        <f t="shared" si="0"/>
        <v>21</v>
      </c>
      <c r="B23" s="106"/>
      <c r="C23" s="106"/>
      <c r="D23" s="89">
        <f>SUM(Таблица243456[[#This Row],[Средний балл аттестата]:[Балл первоочередной]])</f>
        <v>0</v>
      </c>
      <c r="E23" s="108"/>
      <c r="F23" s="108"/>
      <c r="G23" s="108"/>
      <c r="H23" s="105"/>
      <c r="I23" s="105"/>
      <c r="J23" s="105"/>
      <c r="K23" s="105"/>
      <c r="L23" s="105"/>
      <c r="M23" s="105"/>
      <c r="N23" s="105"/>
    </row>
    <row r="24" spans="1:16" s="7" customFormat="1" ht="18.75" x14ac:dyDescent="0.3">
      <c r="A24" s="104">
        <f t="shared" si="0"/>
        <v>22</v>
      </c>
      <c r="B24" s="146"/>
      <c r="C24" s="146"/>
      <c r="D24" s="89">
        <f>SUM(Таблица243456[[#This Row],[Средний балл аттестата]:[Балл первоочередной]])</f>
        <v>0</v>
      </c>
      <c r="E24" s="97"/>
      <c r="F24" s="150"/>
      <c r="G24" s="150"/>
      <c r="H24" s="146"/>
      <c r="I24" s="146"/>
      <c r="J24" s="146"/>
      <c r="K24" s="146"/>
      <c r="L24" s="146"/>
      <c r="M24" s="94"/>
      <c r="N24" s="146"/>
    </row>
    <row r="25" spans="1:16" s="7" customFormat="1" ht="18.75" x14ac:dyDescent="0.25">
      <c r="A25" s="104">
        <f t="shared" si="0"/>
        <v>23</v>
      </c>
      <c r="B25" s="141"/>
      <c r="C25" s="141"/>
      <c r="D25" s="89">
        <f>SUM(Таблица243456[[#This Row],[Средний балл аттестата]:[Балл первоочередной]])</f>
        <v>0</v>
      </c>
      <c r="E25" s="136"/>
      <c r="F25" s="130"/>
      <c r="G25" s="130"/>
      <c r="H25" s="130"/>
      <c r="I25" s="130"/>
      <c r="J25" s="130"/>
      <c r="K25" s="130"/>
      <c r="L25" s="130"/>
      <c r="M25" s="130"/>
      <c r="N25" s="142"/>
    </row>
    <row r="26" spans="1:16" s="7" customFormat="1" ht="18.75" x14ac:dyDescent="0.25">
      <c r="A26" s="104">
        <f t="shared" si="0"/>
        <v>24</v>
      </c>
      <c r="B26" s="95"/>
      <c r="C26" s="95"/>
      <c r="D26" s="89">
        <f>SUM(Таблица243456[[#This Row],[Средний балл аттестата]:[Балл первоочередной]])</f>
        <v>0</v>
      </c>
      <c r="E26" s="97"/>
      <c r="F26" s="97"/>
      <c r="G26" s="97"/>
      <c r="H26" s="94"/>
      <c r="I26" s="94"/>
      <c r="J26" s="94"/>
      <c r="K26" s="94"/>
      <c r="L26" s="94"/>
      <c r="M26" s="94"/>
      <c r="N26" s="94"/>
    </row>
    <row r="27" spans="1:16" s="7" customFormat="1" ht="18.75" x14ac:dyDescent="0.3">
      <c r="A27" s="152">
        <f t="shared" si="0"/>
        <v>25</v>
      </c>
      <c r="B27" s="141"/>
      <c r="C27" s="141"/>
      <c r="D27" s="89">
        <f>SUM(Таблица243456[[#This Row],[Средний балл аттестата]:[Балл первоочередной]])</f>
        <v>0</v>
      </c>
      <c r="E27" s="136"/>
      <c r="F27" s="136"/>
      <c r="G27" s="136"/>
      <c r="H27" s="130"/>
      <c r="I27" s="130"/>
      <c r="J27" s="130"/>
      <c r="K27" s="130"/>
      <c r="L27" s="130"/>
      <c r="M27" s="130"/>
      <c r="N27" s="142"/>
    </row>
    <row r="28" spans="1:16" s="7" customFormat="1" ht="18.75" x14ac:dyDescent="0.25">
      <c r="A28" s="104">
        <f t="shared" si="0"/>
        <v>26</v>
      </c>
      <c r="B28" s="141"/>
      <c r="C28" s="106"/>
      <c r="D28" s="89">
        <f>SUM(Таблица243456[[#This Row],[Средний балл аттестата]:[Балл первоочередной]])</f>
        <v>0</v>
      </c>
      <c r="E28" s="136"/>
      <c r="F28" s="136"/>
      <c r="G28" s="136"/>
      <c r="H28" s="130"/>
      <c r="I28" s="130"/>
      <c r="J28" s="130"/>
      <c r="K28" s="130"/>
      <c r="L28" s="130"/>
      <c r="M28" s="130"/>
      <c r="N28" s="142"/>
    </row>
    <row r="29" spans="1:16" s="7" customFormat="1" ht="18.75" x14ac:dyDescent="0.25">
      <c r="A29" s="104">
        <f t="shared" si="0"/>
        <v>27</v>
      </c>
      <c r="B29" s="141"/>
      <c r="C29" s="106"/>
      <c r="D29" s="89">
        <f>SUM(Таблица243456[[#This Row],[Средний балл аттестата]:[Балл первоочередной]])</f>
        <v>0</v>
      </c>
      <c r="E29" s="136"/>
      <c r="F29" s="130"/>
      <c r="G29" s="130"/>
      <c r="H29" s="130"/>
      <c r="I29" s="130"/>
      <c r="J29" s="130"/>
      <c r="K29" s="130"/>
      <c r="L29" s="130"/>
      <c r="M29" s="130"/>
      <c r="N29" s="142"/>
    </row>
    <row r="30" spans="1:16" s="7" customFormat="1" ht="18.75" x14ac:dyDescent="0.25">
      <c r="A30" s="104">
        <f t="shared" si="0"/>
        <v>28</v>
      </c>
      <c r="B30" s="106"/>
      <c r="C30" s="106"/>
      <c r="D30" s="89">
        <f>SUM(Таблица243456[[#This Row],[Средний балл аттестата]:[Балл первоочередной]])</f>
        <v>0</v>
      </c>
      <c r="E30" s="108"/>
      <c r="F30" s="108"/>
      <c r="G30" s="108"/>
      <c r="H30" s="105"/>
      <c r="I30" s="105"/>
      <c r="J30" s="105"/>
      <c r="K30" s="105"/>
      <c r="L30" s="105"/>
      <c r="M30" s="105"/>
      <c r="N30" s="105"/>
    </row>
    <row r="31" spans="1:16" s="7" customFormat="1" ht="18.75" x14ac:dyDescent="0.25">
      <c r="A31" s="104">
        <f t="shared" si="0"/>
        <v>29</v>
      </c>
      <c r="B31" s="106"/>
      <c r="C31" s="106"/>
      <c r="D31" s="89">
        <f>SUM(Таблица243456[[#This Row],[Средний балл аттестата]:[Балл первоочередной]])</f>
        <v>0</v>
      </c>
      <c r="E31" s="108"/>
      <c r="F31" s="105"/>
      <c r="G31" s="105"/>
      <c r="H31" s="105"/>
      <c r="I31" s="105"/>
      <c r="J31" s="105"/>
      <c r="K31" s="105"/>
      <c r="L31" s="105"/>
      <c r="M31" s="105"/>
      <c r="N31" s="105"/>
    </row>
    <row r="32" spans="1:16" s="7" customFormat="1" ht="18.75" x14ac:dyDescent="0.3">
      <c r="A32" s="152">
        <f t="shared" si="0"/>
        <v>30</v>
      </c>
      <c r="B32" s="105"/>
      <c r="C32" s="105"/>
      <c r="D32" s="89">
        <f>SUM(Таблица243456[[#This Row],[Средний балл аттестата]:[Балл первоочередной]])</f>
        <v>0</v>
      </c>
      <c r="E32" s="108"/>
      <c r="F32" s="108"/>
      <c r="G32" s="108"/>
      <c r="H32" s="105"/>
      <c r="I32" s="105"/>
      <c r="J32" s="105"/>
      <c r="K32" s="105"/>
      <c r="L32" s="105"/>
      <c r="M32" s="94"/>
      <c r="N32" s="105"/>
    </row>
    <row r="33" spans="1:17" s="7" customFormat="1" ht="18.75" x14ac:dyDescent="0.3">
      <c r="A33" s="152">
        <f t="shared" si="0"/>
        <v>31</v>
      </c>
      <c r="B33" s="106"/>
      <c r="C33" s="106"/>
      <c r="D33" s="89">
        <f>SUM(Таблица243456[[#This Row],[Средний балл аттестата]:[Балл первоочередной]])</f>
        <v>0</v>
      </c>
      <c r="E33" s="108"/>
      <c r="F33" s="108"/>
      <c r="G33" s="108"/>
      <c r="H33" s="105"/>
      <c r="I33" s="105"/>
      <c r="J33" s="105"/>
      <c r="K33" s="105"/>
      <c r="L33" s="105"/>
      <c r="M33" s="109"/>
      <c r="N33" s="105"/>
    </row>
    <row r="34" spans="1:17" s="7" customFormat="1" ht="18.75" x14ac:dyDescent="0.25">
      <c r="A34" s="106">
        <f t="shared" si="0"/>
        <v>32</v>
      </c>
      <c r="B34" s="106"/>
      <c r="C34" s="106"/>
      <c r="D34" s="89">
        <f>SUM(Таблица243456[[#This Row],[Средний балл аттестата]:[Балл первоочередной]])</f>
        <v>0</v>
      </c>
      <c r="E34" s="108"/>
      <c r="F34" s="108"/>
      <c r="G34" s="108"/>
      <c r="H34" s="105"/>
      <c r="I34" s="105"/>
      <c r="J34" s="105"/>
      <c r="K34" s="105"/>
      <c r="L34" s="105"/>
      <c r="M34" s="94"/>
      <c r="N34" s="105"/>
    </row>
    <row r="35" spans="1:17" s="7" customFormat="1" ht="74.25" customHeight="1" x14ac:dyDescent="0.25">
      <c r="A35" s="95">
        <f t="shared" ref="A35:A60" si="1">ROW()-2</f>
        <v>33</v>
      </c>
      <c r="B35" s="141"/>
      <c r="C35" s="106"/>
      <c r="D35" s="89">
        <f>SUM(Таблица243456[[#This Row],[Средний балл аттестата]:[Балл первоочередной]])</f>
        <v>0</v>
      </c>
      <c r="E35" s="136"/>
      <c r="F35" s="136"/>
      <c r="G35" s="136"/>
      <c r="H35" s="130"/>
      <c r="I35" s="130"/>
      <c r="J35" s="130"/>
      <c r="K35" s="130"/>
      <c r="L35" s="130"/>
      <c r="M35" s="130"/>
      <c r="N35" s="142"/>
    </row>
    <row r="36" spans="1:17" s="7" customFormat="1" ht="18.75" x14ac:dyDescent="0.25">
      <c r="A36" s="95">
        <f t="shared" si="1"/>
        <v>34</v>
      </c>
      <c r="B36" s="130"/>
      <c r="C36" s="105"/>
      <c r="D36" s="89">
        <f>SUM(Таблица243456[[#This Row],[Средний балл аттестата]:[Балл первоочередной]])</f>
        <v>0</v>
      </c>
      <c r="E36" s="136"/>
      <c r="F36" s="136"/>
      <c r="G36" s="136"/>
      <c r="H36" s="136"/>
      <c r="I36" s="130"/>
      <c r="J36" s="130"/>
      <c r="K36" s="130"/>
      <c r="L36" s="130"/>
      <c r="M36" s="130"/>
      <c r="N36" s="142"/>
    </row>
    <row r="37" spans="1:17" s="7" customFormat="1" ht="68.25" customHeight="1" x14ac:dyDescent="0.25">
      <c r="A37" s="106">
        <f t="shared" si="1"/>
        <v>35</v>
      </c>
      <c r="B37" s="106"/>
      <c r="C37" s="106"/>
      <c r="D37" s="89">
        <f>SUM(Таблица243456[[#This Row],[Средний балл аттестата]:[Балл первоочередной]])</f>
        <v>0</v>
      </c>
      <c r="E37" s="108"/>
      <c r="F37" s="105"/>
      <c r="G37" s="105"/>
      <c r="H37" s="105"/>
      <c r="I37" s="105"/>
      <c r="J37" s="105"/>
      <c r="K37" s="105"/>
      <c r="L37" s="105"/>
      <c r="M37" s="94"/>
      <c r="N37" s="105"/>
    </row>
    <row r="38" spans="1:17" s="7" customFormat="1" ht="18.75" x14ac:dyDescent="0.3">
      <c r="A38" s="147">
        <f t="shared" si="1"/>
        <v>36</v>
      </c>
      <c r="B38" s="136"/>
      <c r="C38" s="108"/>
      <c r="D38" s="89">
        <f>SUM(Таблица243456[[#This Row],[Средний балл аттестата]:[Балл первоочередной]])</f>
        <v>0</v>
      </c>
      <c r="E38" s="136"/>
      <c r="F38" s="136"/>
      <c r="G38" s="136"/>
      <c r="H38" s="130"/>
      <c r="I38" s="130"/>
      <c r="J38" s="130"/>
      <c r="K38" s="130"/>
      <c r="L38" s="130"/>
      <c r="M38" s="130"/>
      <c r="N38" s="142"/>
    </row>
    <row r="39" spans="1:17" s="7" customFormat="1" ht="18.75" x14ac:dyDescent="0.3">
      <c r="A39" s="152">
        <f t="shared" si="1"/>
        <v>37</v>
      </c>
      <c r="B39" s="90"/>
      <c r="C39" s="90"/>
      <c r="D39" s="89">
        <f>SUM(Таблица243456[[#This Row],[Средний балл аттестата]:[Балл первоочередной]])</f>
        <v>0</v>
      </c>
      <c r="E39" s="89"/>
      <c r="F39" s="89"/>
      <c r="G39" s="89"/>
      <c r="H39" s="87"/>
      <c r="I39" s="87"/>
      <c r="J39" s="87"/>
      <c r="K39" s="87"/>
      <c r="L39" s="87"/>
      <c r="M39" s="87"/>
      <c r="N39" s="87"/>
      <c r="O39" s="66"/>
      <c r="P39" s="67"/>
      <c r="Q39" s="68"/>
    </row>
    <row r="40" spans="1:17" s="7" customFormat="1" ht="18.75" x14ac:dyDescent="0.25">
      <c r="A40" s="95">
        <f t="shared" si="1"/>
        <v>38</v>
      </c>
      <c r="B40" s="141"/>
      <c r="C40" s="106"/>
      <c r="D40" s="89">
        <f>SUM(Таблица243456[[#This Row],[Средний балл аттестата]:[Балл первоочередной]])</f>
        <v>0</v>
      </c>
      <c r="E40" s="136"/>
      <c r="F40" s="136"/>
      <c r="G40" s="136"/>
      <c r="H40" s="130"/>
      <c r="I40" s="130"/>
      <c r="J40" s="130"/>
      <c r="K40" s="130"/>
      <c r="L40" s="130"/>
      <c r="M40" s="130"/>
      <c r="N40" s="142"/>
    </row>
    <row r="41" spans="1:17" s="7" customFormat="1" ht="18.75" x14ac:dyDescent="0.25">
      <c r="A41" s="95">
        <f t="shared" si="1"/>
        <v>39</v>
      </c>
      <c r="B41" s="90"/>
      <c r="C41" s="90"/>
      <c r="D41" s="89">
        <f>SUM(Таблица243456[[#This Row],[Средний балл аттестата]:[Балл первоочередной]])</f>
        <v>0</v>
      </c>
      <c r="E41" s="89"/>
      <c r="F41" s="89"/>
      <c r="G41" s="89"/>
      <c r="H41" s="87"/>
      <c r="I41" s="87"/>
      <c r="J41" s="87"/>
      <c r="K41" s="87"/>
      <c r="L41" s="87"/>
      <c r="M41" s="87"/>
      <c r="N41" s="109"/>
    </row>
    <row r="42" spans="1:17" s="7" customFormat="1" ht="18.75" x14ac:dyDescent="0.25">
      <c r="A42" s="95">
        <f t="shared" si="1"/>
        <v>40</v>
      </c>
      <c r="B42" s="141"/>
      <c r="C42" s="106"/>
      <c r="D42" s="89">
        <f>SUM(Таблица243456[[#This Row],[Средний балл аттестата]:[Балл первоочередной]])</f>
        <v>0</v>
      </c>
      <c r="E42" s="136"/>
      <c r="F42" s="136"/>
      <c r="G42" s="136"/>
      <c r="H42" s="130"/>
      <c r="I42" s="130"/>
      <c r="J42" s="130"/>
      <c r="K42" s="130"/>
      <c r="L42" s="130"/>
      <c r="M42" s="130"/>
      <c r="N42" s="142"/>
    </row>
    <row r="43" spans="1:17" s="7" customFormat="1" ht="69" customHeight="1" x14ac:dyDescent="0.3">
      <c r="A43" s="95">
        <f t="shared" si="1"/>
        <v>41</v>
      </c>
      <c r="B43" s="130"/>
      <c r="C43" s="105"/>
      <c r="D43" s="89">
        <f>SUM(Таблица243456[[#This Row],[Средний балл аттестата]:[Балл первоочередной]])</f>
        <v>0</v>
      </c>
      <c r="E43" s="130"/>
      <c r="F43" s="136"/>
      <c r="G43" s="136"/>
      <c r="H43" s="130"/>
      <c r="I43" s="130"/>
      <c r="J43" s="130"/>
      <c r="K43" s="130"/>
      <c r="L43" s="149"/>
      <c r="M43" s="130"/>
      <c r="N43" s="142"/>
    </row>
    <row r="44" spans="1:17" s="7" customFormat="1" ht="18.75" x14ac:dyDescent="0.25">
      <c r="A44" s="95">
        <f t="shared" si="1"/>
        <v>42</v>
      </c>
      <c r="B44" s="90"/>
      <c r="C44" s="90"/>
      <c r="D44" s="89">
        <f>SUM(Таблица243456[[#This Row],[Средний балл аттестата]:[Балл первоочередной]])</f>
        <v>0</v>
      </c>
      <c r="E44" s="89"/>
      <c r="F44" s="89"/>
      <c r="G44" s="89"/>
      <c r="H44" s="87"/>
      <c r="I44" s="87"/>
      <c r="J44" s="87"/>
      <c r="K44" s="87"/>
      <c r="L44" s="87"/>
      <c r="M44" s="87"/>
      <c r="N44" s="109"/>
    </row>
    <row r="45" spans="1:17" s="7" customFormat="1" ht="18.75" x14ac:dyDescent="0.3">
      <c r="A45" s="147">
        <f t="shared" si="1"/>
        <v>43</v>
      </c>
      <c r="B45" s="141"/>
      <c r="C45" s="106"/>
      <c r="D45" s="89">
        <f>SUM(Таблица243456[[#This Row],[Средний балл аттестата]:[Балл первоочередной]])</f>
        <v>0</v>
      </c>
      <c r="E45" s="136"/>
      <c r="F45" s="130"/>
      <c r="G45" s="130"/>
      <c r="H45" s="130"/>
      <c r="I45" s="130"/>
      <c r="J45" s="130"/>
      <c r="K45" s="130"/>
      <c r="L45" s="130"/>
      <c r="M45" s="130"/>
      <c r="N45" s="142"/>
    </row>
    <row r="46" spans="1:17" s="7" customFormat="1" ht="18.75" x14ac:dyDescent="0.3">
      <c r="A46" s="153">
        <f t="shared" si="1"/>
        <v>44</v>
      </c>
      <c r="B46" s="141"/>
      <c r="C46" s="141"/>
      <c r="D46" s="89">
        <f>SUM(Таблица243456[[#This Row],[Средний балл аттестата]:[Балл первоочередной]])</f>
        <v>0</v>
      </c>
      <c r="E46" s="136"/>
      <c r="F46" s="136"/>
      <c r="G46" s="136"/>
      <c r="H46" s="130"/>
      <c r="I46" s="130"/>
      <c r="J46" s="130"/>
      <c r="K46" s="130"/>
      <c r="L46" s="130"/>
      <c r="M46" s="130"/>
      <c r="N46" s="142"/>
    </row>
    <row r="47" spans="1:17" s="7" customFormat="1" ht="18.75" x14ac:dyDescent="0.25">
      <c r="A47" s="106">
        <f t="shared" si="1"/>
        <v>45</v>
      </c>
      <c r="B47" s="106"/>
      <c r="C47" s="106"/>
      <c r="D47" s="89">
        <f>SUM(Таблица243456[[#This Row],[Средний балл аттестата]:[Балл первоочередной]])</f>
        <v>0</v>
      </c>
      <c r="E47" s="108"/>
      <c r="F47" s="105"/>
      <c r="G47" s="105"/>
      <c r="H47" s="105"/>
      <c r="I47" s="105"/>
      <c r="J47" s="105"/>
      <c r="K47" s="105"/>
      <c r="L47" s="105"/>
      <c r="M47" s="94"/>
      <c r="N47" s="105"/>
    </row>
    <row r="48" spans="1:17" s="7" customFormat="1" ht="39" customHeight="1" x14ac:dyDescent="0.25">
      <c r="A48" s="106">
        <f t="shared" si="1"/>
        <v>46</v>
      </c>
      <c r="B48" s="136"/>
      <c r="C48" s="108"/>
      <c r="D48" s="89">
        <f>SUM(Таблица243456[[#This Row],[Средний балл аттестата]:[Балл первоочередной]])</f>
        <v>0</v>
      </c>
      <c r="E48" s="136"/>
      <c r="F48" s="136"/>
      <c r="G48" s="136"/>
      <c r="H48" s="130"/>
      <c r="I48" s="130"/>
      <c r="J48" s="130"/>
      <c r="K48" s="130"/>
      <c r="L48" s="130"/>
      <c r="M48" s="130"/>
      <c r="N48" s="142"/>
    </row>
    <row r="49" spans="1:14" s="7" customFormat="1" ht="18.75" x14ac:dyDescent="0.25">
      <c r="A49" s="106">
        <f t="shared" si="1"/>
        <v>47</v>
      </c>
      <c r="B49" s="106"/>
      <c r="C49" s="106"/>
      <c r="D49" s="89">
        <f>SUM(Таблица243456[[#This Row],[Средний балл аттестата]:[Балл первоочередной]])</f>
        <v>0</v>
      </c>
      <c r="E49" s="108"/>
      <c r="F49" s="108"/>
      <c r="G49" s="108"/>
      <c r="H49" s="105"/>
      <c r="I49" s="105"/>
      <c r="J49" s="105"/>
      <c r="K49" s="105"/>
      <c r="L49" s="105"/>
      <c r="M49" s="94"/>
      <c r="N49" s="105"/>
    </row>
    <row r="50" spans="1:14" s="7" customFormat="1" ht="18.75" x14ac:dyDescent="0.25">
      <c r="A50" s="106">
        <f t="shared" si="1"/>
        <v>48</v>
      </c>
      <c r="B50" s="106"/>
      <c r="C50" s="106"/>
      <c r="D50" s="89">
        <f>SUM(Таблица243456[[#This Row],[Средний балл аттестата]:[Балл первоочередной]])</f>
        <v>0</v>
      </c>
      <c r="E50" s="108"/>
      <c r="F50" s="108"/>
      <c r="G50" s="108"/>
      <c r="H50" s="105"/>
      <c r="I50" s="105"/>
      <c r="J50" s="105"/>
      <c r="K50" s="105"/>
      <c r="L50" s="105"/>
      <c r="M50" s="94"/>
      <c r="N50" s="105"/>
    </row>
    <row r="51" spans="1:14" s="7" customFormat="1" ht="18.75" x14ac:dyDescent="0.25">
      <c r="A51" s="95">
        <f t="shared" si="1"/>
        <v>49</v>
      </c>
      <c r="B51" s="141"/>
      <c r="C51" s="106"/>
      <c r="D51" s="89">
        <f>SUM(Таблица243456[[#This Row],[Средний балл аттестата]:[Балл первоочередной]])</f>
        <v>0</v>
      </c>
      <c r="E51" s="136"/>
      <c r="F51" s="130"/>
      <c r="G51" s="130"/>
      <c r="H51" s="130"/>
      <c r="I51" s="130"/>
      <c r="J51" s="130"/>
      <c r="K51" s="130"/>
      <c r="L51" s="130"/>
      <c r="M51" s="130"/>
      <c r="N51" s="142"/>
    </row>
    <row r="52" spans="1:14" s="7" customFormat="1" ht="18.75" x14ac:dyDescent="0.25">
      <c r="A52" s="95">
        <f t="shared" si="1"/>
        <v>50</v>
      </c>
      <c r="B52" s="136"/>
      <c r="C52" s="108"/>
      <c r="D52" s="89">
        <f>SUM(Таблица243456[[#This Row],[Средний балл аттестата]:[Балл первоочередной]])</f>
        <v>0</v>
      </c>
      <c r="E52" s="136"/>
      <c r="F52" s="136"/>
      <c r="G52" s="136"/>
      <c r="H52" s="130"/>
      <c r="I52" s="130"/>
      <c r="J52" s="130"/>
      <c r="K52" s="130"/>
      <c r="L52" s="130"/>
      <c r="M52" s="130"/>
      <c r="N52" s="142"/>
    </row>
    <row r="53" spans="1:14" s="7" customFormat="1" ht="111.75" customHeight="1" x14ac:dyDescent="0.25">
      <c r="A53" s="144">
        <f t="shared" si="1"/>
        <v>51</v>
      </c>
      <c r="B53" s="106"/>
      <c r="C53" s="106"/>
      <c r="D53" s="97">
        <f>SUM(Таблица243456[[#This Row],[Средний балл аттестата]:[Балл первоочередной]])</f>
        <v>0</v>
      </c>
      <c r="E53" s="108"/>
      <c r="F53" s="108"/>
      <c r="G53" s="108"/>
      <c r="H53" s="105"/>
      <c r="I53" s="105"/>
      <c r="J53" s="105"/>
      <c r="K53" s="105"/>
      <c r="L53" s="105"/>
      <c r="M53" s="105"/>
      <c r="N53" s="105"/>
    </row>
    <row r="54" spans="1:14" s="7" customFormat="1" ht="18.75" x14ac:dyDescent="0.25">
      <c r="A54" s="106">
        <f t="shared" si="1"/>
        <v>52</v>
      </c>
      <c r="B54" s="106"/>
      <c r="C54" s="106"/>
      <c r="D54" s="89">
        <f>SUM(Таблица243456[[#This Row],[Средний балл аттестата]:[Балл первоочередной]])</f>
        <v>0</v>
      </c>
      <c r="E54" s="108"/>
      <c r="F54" s="108"/>
      <c r="G54" s="108"/>
      <c r="H54" s="105"/>
      <c r="I54" s="105"/>
      <c r="J54" s="105"/>
      <c r="K54" s="105"/>
      <c r="L54" s="105"/>
      <c r="M54" s="94"/>
      <c r="N54" s="105"/>
    </row>
    <row r="55" spans="1:14" s="7" customFormat="1" ht="18.75" x14ac:dyDescent="0.25">
      <c r="A55" s="106">
        <f t="shared" si="1"/>
        <v>53</v>
      </c>
      <c r="B55" s="107"/>
      <c r="C55" s="107"/>
      <c r="D55" s="89">
        <f>SUM(Таблица243456[[#This Row],[Средний балл аттестата]:[Балл первоочередной]])</f>
        <v>0</v>
      </c>
      <c r="E55" s="108"/>
      <c r="F55" s="105"/>
      <c r="G55" s="105"/>
      <c r="H55" s="105"/>
      <c r="I55" s="105"/>
      <c r="J55" s="105"/>
      <c r="K55" s="105"/>
      <c r="L55" s="105"/>
      <c r="M55" s="94"/>
      <c r="N55" s="105"/>
    </row>
    <row r="56" spans="1:14" s="7" customFormat="1" ht="18.75" x14ac:dyDescent="0.25">
      <c r="A56" s="106">
        <f t="shared" si="1"/>
        <v>54</v>
      </c>
      <c r="B56" s="108"/>
      <c r="C56" s="108"/>
      <c r="D56" s="89">
        <f>SUM(Таблица243456[[#This Row],[Средний балл аттестата]:[Балл первоочередной]])</f>
        <v>0</v>
      </c>
      <c r="E56" s="108"/>
      <c r="F56" s="108"/>
      <c r="G56" s="108"/>
      <c r="H56" s="105"/>
      <c r="I56" s="105"/>
      <c r="J56" s="105"/>
      <c r="K56" s="105"/>
      <c r="L56" s="105"/>
      <c r="M56" s="94"/>
      <c r="N56" s="105"/>
    </row>
    <row r="57" spans="1:14" s="7" customFormat="1" ht="18.75" x14ac:dyDescent="0.3">
      <c r="A57" s="147">
        <f t="shared" si="1"/>
        <v>55</v>
      </c>
      <c r="B57" s="106"/>
      <c r="C57" s="106"/>
      <c r="D57" s="89">
        <f>SUM(Таблица243456[[#This Row],[Средний балл аттестата]:[Балл первоочередной]])</f>
        <v>0</v>
      </c>
      <c r="E57" s="108"/>
      <c r="F57" s="105"/>
      <c r="G57" s="105"/>
      <c r="H57" s="105"/>
      <c r="I57" s="105"/>
      <c r="J57" s="105"/>
      <c r="K57" s="105"/>
      <c r="L57" s="105"/>
      <c r="M57" s="94"/>
      <c r="N57" s="105"/>
    </row>
    <row r="58" spans="1:14" s="7" customFormat="1" ht="18.75" x14ac:dyDescent="0.3">
      <c r="A58" s="147">
        <f t="shared" si="1"/>
        <v>56</v>
      </c>
      <c r="B58" s="106"/>
      <c r="C58" s="106"/>
      <c r="D58" s="89">
        <f>SUM(Таблица243456[[#This Row],[Средний балл аттестата]:[Балл первоочередной]])</f>
        <v>0</v>
      </c>
      <c r="E58" s="108"/>
      <c r="F58" s="108"/>
      <c r="G58" s="108"/>
      <c r="H58" s="105"/>
      <c r="I58" s="105"/>
      <c r="J58" s="105"/>
      <c r="K58" s="105"/>
      <c r="L58" s="105"/>
      <c r="M58" s="94"/>
      <c r="N58" s="105"/>
    </row>
    <row r="59" spans="1:14" s="7" customFormat="1" ht="18.75" x14ac:dyDescent="0.25">
      <c r="A59" s="106">
        <f t="shared" si="1"/>
        <v>57</v>
      </c>
      <c r="B59" s="106"/>
      <c r="C59" s="106"/>
      <c r="D59" s="89">
        <f>SUM(Таблица243456[[#This Row],[Средний балл аттестата]:[Балл первоочередной]])</f>
        <v>0</v>
      </c>
      <c r="E59" s="108"/>
      <c r="F59" s="108"/>
      <c r="G59" s="108"/>
      <c r="H59" s="105"/>
      <c r="I59" s="105"/>
      <c r="J59" s="105"/>
      <c r="K59" s="105"/>
      <c r="L59" s="105"/>
      <c r="M59" s="94"/>
      <c r="N59" s="105"/>
    </row>
    <row r="60" spans="1:14" s="7" customFormat="1" ht="18.75" x14ac:dyDescent="0.25">
      <c r="A60" s="106">
        <f t="shared" si="1"/>
        <v>58</v>
      </c>
      <c r="B60" s="106"/>
      <c r="C60" s="106"/>
      <c r="D60" s="89">
        <f>SUM(Таблица243456[[#This Row],[Средний балл аттестата]:[Балл первоочередной]])</f>
        <v>0</v>
      </c>
      <c r="E60" s="108"/>
      <c r="F60" s="108"/>
      <c r="G60" s="108"/>
      <c r="H60" s="105"/>
      <c r="I60" s="105"/>
      <c r="J60" s="105"/>
      <c r="K60" s="105"/>
      <c r="L60" s="105"/>
      <c r="M60" s="109"/>
      <c r="N60" s="105"/>
    </row>
    <row r="61" spans="1:14" s="7" customFormat="1" x14ac:dyDescent="0.25">
      <c r="J61" s="30"/>
    </row>
    <row r="62" spans="1:14" s="7" customFormat="1" x14ac:dyDescent="0.25"/>
    <row r="63" spans="1:14" s="7" customFormat="1" x14ac:dyDescent="0.25"/>
    <row r="64" spans="1:14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</sheetData>
  <mergeCells count="1">
    <mergeCell ref="A1:M1"/>
  </mergeCells>
  <pageMargins left="0.19685039370078741" right="0.11811023622047244" top="0.19685039370078741" bottom="0.19685039370078741" header="0.31496062992125984" footer="0.11811023622047244"/>
  <pageSetup paperSize="9" scale="66" fitToHeight="0" orientation="landscape" r:id="rId1"/>
  <rowBreaks count="1" manualBreakCount="1">
    <brk id="17" max="16383" man="1"/>
  </rowBreak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73CAB-09DC-4744-B3E0-DF575DA63C51}">
  <sheetPr>
    <pageSetUpPr fitToPage="1"/>
  </sheetPr>
  <dimension ref="A1:O82"/>
  <sheetViews>
    <sheetView view="pageBreakPreview" zoomScale="60" zoomScaleNormal="84" workbookViewId="0">
      <selection activeCell="E19" sqref="E19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518" t="s">
        <v>542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</row>
    <row r="2" spans="1:15" s="7" customFormat="1" ht="47.25" customHeight="1" x14ac:dyDescent="0.25">
      <c r="A2" s="83" t="s">
        <v>36</v>
      </c>
      <c r="B2" s="81" t="s">
        <v>12</v>
      </c>
      <c r="C2" s="81" t="s">
        <v>226</v>
      </c>
      <c r="D2" s="81" t="s">
        <v>22</v>
      </c>
      <c r="E2" s="82" t="s">
        <v>23</v>
      </c>
      <c r="F2" s="82" t="s">
        <v>2</v>
      </c>
      <c r="G2" s="81" t="s">
        <v>24</v>
      </c>
      <c r="H2" s="79" t="s">
        <v>37</v>
      </c>
      <c r="I2" s="81" t="s">
        <v>15</v>
      </c>
      <c r="J2" s="81" t="s">
        <v>1</v>
      </c>
      <c r="K2" s="81" t="s">
        <v>10</v>
      </c>
      <c r="L2" s="81" t="s">
        <v>11</v>
      </c>
      <c r="M2" s="81" t="s">
        <v>21</v>
      </c>
      <c r="N2" s="81" t="s">
        <v>29</v>
      </c>
      <c r="O2" s="83" t="s">
        <v>20</v>
      </c>
    </row>
    <row r="3" spans="1:15" s="239" customFormat="1" ht="37.5" x14ac:dyDescent="0.25">
      <c r="A3" s="95">
        <f t="shared" ref="A3:A20" si="0">ROW()-2</f>
        <v>1</v>
      </c>
      <c r="B3" s="95" t="s">
        <v>607</v>
      </c>
      <c r="C3" s="95" t="s">
        <v>223</v>
      </c>
      <c r="D3" s="94" t="s">
        <v>134</v>
      </c>
      <c r="E3" s="97"/>
      <c r="F3" s="97">
        <v>3.6</v>
      </c>
      <c r="G3" s="94" t="s">
        <v>819</v>
      </c>
      <c r="H3" s="94"/>
      <c r="I3" s="94" t="s">
        <v>476</v>
      </c>
      <c r="J3" s="94" t="s">
        <v>7</v>
      </c>
      <c r="K3" s="94"/>
      <c r="L3" s="94"/>
      <c r="M3" s="94" t="s">
        <v>42</v>
      </c>
      <c r="N3" s="94"/>
      <c r="O3" s="94" t="s">
        <v>42</v>
      </c>
    </row>
    <row r="4" spans="1:15" s="85" customFormat="1" ht="37.5" x14ac:dyDescent="0.25">
      <c r="A4" s="104">
        <f t="shared" si="0"/>
        <v>2</v>
      </c>
      <c r="B4" s="90" t="s">
        <v>712</v>
      </c>
      <c r="C4" s="90" t="s">
        <v>223</v>
      </c>
      <c r="D4" s="87" t="s">
        <v>134</v>
      </c>
      <c r="E4" s="89"/>
      <c r="F4" s="89">
        <v>3.44</v>
      </c>
      <c r="G4" s="87" t="s">
        <v>819</v>
      </c>
      <c r="H4" s="87">
        <v>100</v>
      </c>
      <c r="I4" s="87" t="s">
        <v>476</v>
      </c>
      <c r="J4" s="87" t="s">
        <v>7</v>
      </c>
      <c r="K4" s="87"/>
      <c r="L4" s="87"/>
      <c r="M4" s="87" t="s">
        <v>42</v>
      </c>
      <c r="N4" s="87" t="s">
        <v>168</v>
      </c>
      <c r="O4" s="109" t="s">
        <v>44</v>
      </c>
    </row>
    <row r="5" spans="1:15" s="239" customFormat="1" ht="18.75" x14ac:dyDescent="0.25">
      <c r="A5" s="104">
        <f t="shared" si="0"/>
        <v>3</v>
      </c>
      <c r="B5" s="94"/>
      <c r="C5" s="94"/>
      <c r="D5" s="94"/>
      <c r="E5" s="97"/>
      <c r="F5" s="97"/>
      <c r="G5" s="97"/>
      <c r="H5" s="97"/>
      <c r="I5" s="94"/>
      <c r="J5" s="94"/>
      <c r="K5" s="94"/>
      <c r="L5" s="94"/>
      <c r="M5" s="94"/>
      <c r="N5" s="94"/>
      <c r="O5" s="94"/>
    </row>
    <row r="6" spans="1:15" s="7" customFormat="1" ht="18.75" x14ac:dyDescent="0.25">
      <c r="A6" s="104">
        <f t="shared" si="0"/>
        <v>4</v>
      </c>
      <c r="B6" s="94"/>
      <c r="C6" s="105"/>
      <c r="D6" s="94"/>
      <c r="E6" s="97"/>
      <c r="F6" s="97"/>
      <c r="G6" s="97"/>
      <c r="H6" s="97"/>
      <c r="I6" s="94"/>
      <c r="J6" s="94"/>
      <c r="K6" s="94"/>
      <c r="L6" s="94"/>
      <c r="M6" s="94"/>
      <c r="N6" s="94"/>
      <c r="O6" s="94"/>
    </row>
    <row r="7" spans="1:15" s="7" customFormat="1" ht="18.75" x14ac:dyDescent="0.25">
      <c r="A7" s="106">
        <f t="shared" si="0"/>
        <v>5</v>
      </c>
      <c r="B7" s="106"/>
      <c r="C7" s="106"/>
      <c r="D7" s="105"/>
      <c r="E7" s="97"/>
      <c r="F7" s="108"/>
      <c r="G7" s="108"/>
      <c r="H7" s="108"/>
      <c r="I7" s="105"/>
      <c r="J7" s="105"/>
      <c r="K7" s="105"/>
      <c r="L7" s="105"/>
      <c r="M7" s="105"/>
      <c r="N7" s="94"/>
      <c r="O7" s="105"/>
    </row>
    <row r="8" spans="1:15" s="7" customFormat="1" ht="39" customHeight="1" x14ac:dyDescent="0.25">
      <c r="A8" s="106">
        <f t="shared" si="0"/>
        <v>6</v>
      </c>
      <c r="B8" s="141"/>
      <c r="C8" s="106"/>
      <c r="D8" s="105"/>
      <c r="E8" s="97"/>
      <c r="F8" s="136"/>
      <c r="G8" s="130"/>
      <c r="H8" s="130"/>
      <c r="I8" s="130"/>
      <c r="J8" s="130"/>
      <c r="K8" s="130"/>
      <c r="L8" s="130"/>
      <c r="M8" s="130"/>
      <c r="N8" s="130"/>
      <c r="O8" s="142"/>
    </row>
    <row r="9" spans="1:15" s="7" customFormat="1" ht="18.75" x14ac:dyDescent="0.25">
      <c r="A9" s="106">
        <f t="shared" si="0"/>
        <v>7</v>
      </c>
      <c r="B9" s="108"/>
      <c r="C9" s="108"/>
      <c r="D9" s="105"/>
      <c r="E9" s="97"/>
      <c r="F9" s="108"/>
      <c r="G9" s="108"/>
      <c r="H9" s="108"/>
      <c r="I9" s="105"/>
      <c r="J9" s="105"/>
      <c r="K9" s="105"/>
      <c r="L9" s="105"/>
      <c r="M9" s="105"/>
      <c r="N9" s="94"/>
      <c r="O9" s="105"/>
    </row>
    <row r="10" spans="1:15" s="7" customFormat="1" ht="18.75" x14ac:dyDescent="0.25">
      <c r="A10" s="106">
        <f t="shared" si="0"/>
        <v>8</v>
      </c>
      <c r="B10" s="106"/>
      <c r="C10" s="106"/>
      <c r="D10" s="105"/>
      <c r="E10" s="97"/>
      <c r="F10" s="108"/>
      <c r="G10" s="108"/>
      <c r="H10" s="108"/>
      <c r="I10" s="105"/>
      <c r="J10" s="105"/>
      <c r="K10" s="105"/>
      <c r="L10" s="105"/>
      <c r="M10" s="105"/>
      <c r="N10" s="94"/>
      <c r="O10" s="105"/>
    </row>
    <row r="11" spans="1:15" s="7" customFormat="1" ht="18.75" x14ac:dyDescent="0.25">
      <c r="A11" s="95">
        <f t="shared" si="0"/>
        <v>9</v>
      </c>
      <c r="B11" s="141"/>
      <c r="C11" s="106"/>
      <c r="D11" s="105"/>
      <c r="E11" s="97"/>
      <c r="F11" s="136"/>
      <c r="G11" s="136"/>
      <c r="H11" s="136"/>
      <c r="I11" s="130"/>
      <c r="J11" s="130"/>
      <c r="K11" s="130"/>
      <c r="L11" s="130"/>
      <c r="M11" s="130"/>
      <c r="N11" s="130"/>
      <c r="O11" s="142"/>
    </row>
    <row r="12" spans="1:15" s="7" customFormat="1" ht="18.75" x14ac:dyDescent="0.25">
      <c r="A12" s="95">
        <f t="shared" si="0"/>
        <v>10</v>
      </c>
      <c r="B12" s="131"/>
      <c r="C12" s="107"/>
      <c r="D12" s="118"/>
      <c r="E12" s="97"/>
      <c r="F12" s="136"/>
      <c r="G12" s="130"/>
      <c r="H12" s="130"/>
      <c r="I12" s="130"/>
      <c r="J12" s="130"/>
      <c r="K12" s="130"/>
      <c r="L12" s="130"/>
      <c r="M12" s="130"/>
      <c r="N12" s="130"/>
      <c r="O12" s="142"/>
    </row>
    <row r="13" spans="1:15" s="7" customFormat="1" ht="111.75" customHeight="1" x14ac:dyDescent="0.25">
      <c r="A13" s="144">
        <f t="shared" si="0"/>
        <v>11</v>
      </c>
      <c r="B13" s="108"/>
      <c r="C13" s="108"/>
      <c r="D13" s="105"/>
      <c r="E13" s="97"/>
      <c r="F13" s="108"/>
      <c r="G13" s="108"/>
      <c r="H13" s="108"/>
      <c r="I13" s="105"/>
      <c r="J13" s="105"/>
      <c r="K13" s="105"/>
      <c r="L13" s="105"/>
      <c r="M13" s="105"/>
      <c r="N13" s="105"/>
      <c r="O13" s="105"/>
    </row>
    <row r="14" spans="1:15" s="7" customFormat="1" ht="18.75" x14ac:dyDescent="0.3">
      <c r="A14" s="147">
        <f t="shared" si="0"/>
        <v>12</v>
      </c>
      <c r="B14" s="106"/>
      <c r="C14" s="106"/>
      <c r="D14" s="121"/>
      <c r="E14" s="89"/>
      <c r="F14" s="108"/>
      <c r="G14" s="105"/>
      <c r="H14" s="105"/>
      <c r="I14" s="105"/>
      <c r="J14" s="105"/>
      <c r="K14" s="105"/>
      <c r="L14" s="105"/>
      <c r="M14" s="105"/>
      <c r="N14" s="94"/>
      <c r="O14" s="105"/>
    </row>
    <row r="15" spans="1:15" s="7" customFormat="1" ht="18.75" x14ac:dyDescent="0.3">
      <c r="A15" s="147">
        <f t="shared" si="0"/>
        <v>13</v>
      </c>
      <c r="B15" s="106"/>
      <c r="C15" s="106"/>
      <c r="D15" s="105"/>
      <c r="E15" s="89"/>
      <c r="F15" s="108"/>
      <c r="G15" s="108"/>
      <c r="H15" s="108"/>
      <c r="I15" s="105"/>
      <c r="J15" s="105"/>
      <c r="K15" s="105"/>
      <c r="L15" s="105"/>
      <c r="M15" s="105"/>
      <c r="N15" s="94"/>
      <c r="O15" s="105"/>
    </row>
    <row r="16" spans="1:15" s="7" customFormat="1" ht="18.75" x14ac:dyDescent="0.25">
      <c r="A16" s="106">
        <f t="shared" si="0"/>
        <v>14</v>
      </c>
      <c r="B16" s="106"/>
      <c r="C16" s="106"/>
      <c r="D16" s="105"/>
      <c r="E16" s="89"/>
      <c r="F16" s="108"/>
      <c r="G16" s="108"/>
      <c r="H16" s="108"/>
      <c r="I16" s="105"/>
      <c r="J16" s="105"/>
      <c r="K16" s="105"/>
      <c r="L16" s="105"/>
      <c r="M16" s="105"/>
      <c r="N16" s="94"/>
      <c r="O16" s="105"/>
    </row>
    <row r="17" spans="1:15" s="7" customFormat="1" ht="18.75" x14ac:dyDescent="0.25">
      <c r="A17" s="106">
        <f t="shared" si="0"/>
        <v>15</v>
      </c>
      <c r="B17" s="106"/>
      <c r="C17" s="106"/>
      <c r="D17" s="105"/>
      <c r="E17" s="89"/>
      <c r="F17" s="108"/>
      <c r="G17" s="108"/>
      <c r="H17" s="108"/>
      <c r="I17" s="105"/>
      <c r="J17" s="105"/>
      <c r="K17" s="105"/>
      <c r="L17" s="105"/>
      <c r="M17" s="105"/>
      <c r="N17" s="94"/>
      <c r="O17" s="105"/>
    </row>
    <row r="18" spans="1:15" s="7" customFormat="1" ht="56.25" x14ac:dyDescent="0.25">
      <c r="A18" s="181">
        <f t="shared" si="0"/>
        <v>16</v>
      </c>
      <c r="B18" s="181" t="s">
        <v>455</v>
      </c>
      <c r="C18" s="181" t="s">
        <v>223</v>
      </c>
      <c r="D18" s="179" t="s">
        <v>134</v>
      </c>
      <c r="E18" s="127"/>
      <c r="F18" s="182">
        <v>4.82</v>
      </c>
      <c r="G18" s="179" t="s">
        <v>733</v>
      </c>
      <c r="H18" s="179"/>
      <c r="I18" s="179" t="s">
        <v>477</v>
      </c>
      <c r="J18" s="179" t="s">
        <v>52</v>
      </c>
      <c r="K18" s="179" t="s">
        <v>7</v>
      </c>
      <c r="L18" s="179" t="s">
        <v>1063</v>
      </c>
      <c r="M18" s="179" t="s">
        <v>42</v>
      </c>
      <c r="N18" s="178"/>
      <c r="O18" s="179" t="s">
        <v>42</v>
      </c>
    </row>
    <row r="19" spans="1:15" s="7" customFormat="1" ht="37.5" x14ac:dyDescent="0.25">
      <c r="A19" s="249">
        <f t="shared" si="0"/>
        <v>17</v>
      </c>
      <c r="B19" s="249" t="s">
        <v>541</v>
      </c>
      <c r="C19" s="249" t="s">
        <v>223</v>
      </c>
      <c r="D19" s="248" t="s">
        <v>134</v>
      </c>
      <c r="E19" s="236"/>
      <c r="F19" s="246">
        <v>4.21</v>
      </c>
      <c r="G19" s="248" t="s">
        <v>733</v>
      </c>
      <c r="H19" s="248"/>
      <c r="I19" s="248" t="s">
        <v>477</v>
      </c>
      <c r="J19" s="248" t="s">
        <v>7</v>
      </c>
      <c r="K19" s="248" t="s">
        <v>5</v>
      </c>
      <c r="L19" s="248"/>
      <c r="M19" s="248" t="s">
        <v>42</v>
      </c>
      <c r="N19" s="240"/>
      <c r="O19" s="248" t="s">
        <v>42</v>
      </c>
    </row>
    <row r="20" spans="1:15" s="7" customFormat="1" ht="56.25" x14ac:dyDescent="0.3">
      <c r="A20" s="249">
        <f t="shared" si="0"/>
        <v>18</v>
      </c>
      <c r="B20" s="249" t="s">
        <v>1119</v>
      </c>
      <c r="C20" s="417" t="s">
        <v>223</v>
      </c>
      <c r="D20" s="248" t="s">
        <v>134</v>
      </c>
      <c r="E20" s="236"/>
      <c r="F20" s="246">
        <v>3.68</v>
      </c>
      <c r="G20" s="248" t="s">
        <v>733</v>
      </c>
      <c r="H20" s="248"/>
      <c r="I20" s="248" t="s">
        <v>477</v>
      </c>
      <c r="J20" s="248" t="s">
        <v>1120</v>
      </c>
      <c r="K20" s="248"/>
      <c r="L20" s="248"/>
      <c r="M20" s="248" t="s">
        <v>42</v>
      </c>
      <c r="N20" s="238" t="s">
        <v>42</v>
      </c>
      <c r="O20" s="248" t="s">
        <v>42</v>
      </c>
    </row>
    <row r="21" spans="1:15" s="7" customFormat="1" x14ac:dyDescent="0.25">
      <c r="K21" s="30"/>
    </row>
    <row r="22" spans="1:15" s="7" customFormat="1" x14ac:dyDescent="0.25"/>
    <row r="23" spans="1:15" s="7" customFormat="1" x14ac:dyDescent="0.25"/>
    <row r="24" spans="1:15" s="7" customFormat="1" x14ac:dyDescent="0.25"/>
    <row r="25" spans="1:15" s="7" customFormat="1" x14ac:dyDescent="0.25"/>
    <row r="26" spans="1:15" s="7" customFormat="1" x14ac:dyDescent="0.25"/>
    <row r="27" spans="1:15" s="7" customFormat="1" x14ac:dyDescent="0.25"/>
    <row r="28" spans="1:15" s="7" customFormat="1" x14ac:dyDescent="0.25"/>
    <row r="29" spans="1:15" s="7" customFormat="1" x14ac:dyDescent="0.25"/>
    <row r="30" spans="1:15" s="7" customFormat="1" x14ac:dyDescent="0.25"/>
    <row r="31" spans="1:15" s="7" customFormat="1" x14ac:dyDescent="0.25"/>
    <row r="32" spans="1:15" s="7" customFormat="1" x14ac:dyDescent="0.25"/>
    <row r="33" s="7" customFormat="1" x14ac:dyDescent="0.25"/>
    <row r="34" s="7" customFormat="1" x14ac:dyDescent="0.25"/>
    <row r="35" s="7" customFormat="1" x14ac:dyDescent="0.25"/>
    <row r="36" s="7" customFormat="1" x14ac:dyDescent="0.25"/>
    <row r="37" s="7" customFormat="1" x14ac:dyDescent="0.25"/>
    <row r="38" s="7" customFormat="1" x14ac:dyDescent="0.25"/>
    <row r="39" s="7" customFormat="1" x14ac:dyDescent="0.25"/>
    <row r="40" s="7" customFormat="1" x14ac:dyDescent="0.25"/>
    <row r="41" s="7" customFormat="1" x14ac:dyDescent="0.25"/>
    <row r="42" s="7" customFormat="1" x14ac:dyDescent="0.25"/>
    <row r="43" s="7" customFormat="1" x14ac:dyDescent="0.25"/>
    <row r="44" s="7" customFormat="1" x14ac:dyDescent="0.25"/>
    <row r="45" s="7" customFormat="1" x14ac:dyDescent="0.25"/>
    <row r="46" s="7" customFormat="1" x14ac:dyDescent="0.25"/>
    <row r="47" s="7" customFormat="1" x14ac:dyDescent="0.25"/>
    <row r="48" s="7" customFormat="1" x14ac:dyDescent="0.25"/>
    <row r="49" s="7" customFormat="1" x14ac:dyDescent="0.25"/>
    <row r="50" s="7" customFormat="1" x14ac:dyDescent="0.25"/>
    <row r="51" s="7" customFormat="1" x14ac:dyDescent="0.25"/>
    <row r="52" s="7" customFormat="1" x14ac:dyDescent="0.25"/>
    <row r="53" s="7" customFormat="1" x14ac:dyDescent="0.25"/>
    <row r="54" s="7" customFormat="1" x14ac:dyDescent="0.25"/>
    <row r="55" s="7" customFormat="1" x14ac:dyDescent="0.25"/>
    <row r="56" s="7" customFormat="1" x14ac:dyDescent="0.25"/>
    <row r="57" s="7" customFormat="1" x14ac:dyDescent="0.25"/>
    <row r="58" s="7" customFormat="1" x14ac:dyDescent="0.25"/>
    <row r="59" s="7" customFormat="1" x14ac:dyDescent="0.25"/>
    <row r="60" s="7" customFormat="1" x14ac:dyDescent="0.25"/>
    <row r="61" s="7" customFormat="1" x14ac:dyDescent="0.25"/>
    <row r="62" s="7" customFormat="1" x14ac:dyDescent="0.25"/>
    <row r="63" s="7" customFormat="1" x14ac:dyDescent="0.25"/>
    <row r="64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</sheetData>
  <mergeCells count="1">
    <mergeCell ref="A1:N1"/>
  </mergeCells>
  <phoneticPr fontId="10" type="noConversion"/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9DCED-76B8-4E1C-900F-20773A0776B9}">
  <dimension ref="A1:AG119"/>
  <sheetViews>
    <sheetView tabSelected="1" topLeftCell="A25" workbookViewId="0">
      <selection activeCell="E17" sqref="E17"/>
    </sheetView>
  </sheetViews>
  <sheetFormatPr defaultRowHeight="15" x14ac:dyDescent="0.25"/>
  <cols>
    <col min="3" max="3" width="12.42578125" customWidth="1"/>
    <col min="7" max="7" width="12" customWidth="1"/>
    <col min="9" max="9" width="15" customWidth="1"/>
    <col min="10" max="10" width="16.85546875" customWidth="1"/>
    <col min="11" max="11" width="13" customWidth="1"/>
    <col min="12" max="12" width="14.42578125" customWidth="1"/>
  </cols>
  <sheetData>
    <row r="1" spans="1:32" ht="59.25" customHeight="1" x14ac:dyDescent="0.65">
      <c r="A1" s="519" t="s">
        <v>3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9"/>
      <c r="X1" s="519"/>
      <c r="Y1" s="519"/>
      <c r="Z1" s="519"/>
      <c r="AA1" s="519"/>
      <c r="AB1" s="519"/>
      <c r="AC1" s="519"/>
      <c r="AD1" s="519"/>
      <c r="AE1" s="519"/>
      <c r="AF1" s="519"/>
    </row>
    <row r="2" spans="1:32" ht="114" customHeight="1" x14ac:dyDescent="0.25">
      <c r="A2" s="71" t="s">
        <v>36</v>
      </c>
      <c r="B2" s="58" t="s">
        <v>12</v>
      </c>
      <c r="C2" s="58" t="s">
        <v>221</v>
      </c>
      <c r="D2" s="58" t="s">
        <v>22</v>
      </c>
      <c r="E2" s="59" t="s">
        <v>23</v>
      </c>
      <c r="F2" s="59" t="s">
        <v>2</v>
      </c>
      <c r="G2" s="58" t="s">
        <v>24</v>
      </c>
      <c r="H2" s="58" t="s">
        <v>37</v>
      </c>
      <c r="I2" s="58" t="s">
        <v>15</v>
      </c>
      <c r="J2" s="58" t="s">
        <v>1</v>
      </c>
      <c r="K2" s="58" t="s">
        <v>10</v>
      </c>
      <c r="L2" s="58" t="s">
        <v>11</v>
      </c>
      <c r="M2" s="58" t="s">
        <v>1234</v>
      </c>
      <c r="N2" s="58" t="s">
        <v>27</v>
      </c>
      <c r="O2" s="58" t="s">
        <v>1235</v>
      </c>
      <c r="P2" s="58" t="s">
        <v>1236</v>
      </c>
      <c r="Q2" s="58" t="s">
        <v>1237</v>
      </c>
      <c r="R2" s="58" t="s">
        <v>1238</v>
      </c>
      <c r="S2" s="58" t="s">
        <v>20</v>
      </c>
    </row>
    <row r="3" spans="1:32" s="7" customFormat="1" ht="126.75" customHeight="1" x14ac:dyDescent="0.25">
      <c r="A3" s="570">
        <f xml:space="preserve"> ROW() - 2</f>
        <v>1</v>
      </c>
      <c r="B3" s="87" t="s">
        <v>587</v>
      </c>
      <c r="C3" s="87" t="s">
        <v>224</v>
      </c>
      <c r="D3" s="87" t="s">
        <v>134</v>
      </c>
      <c r="E3" s="89">
        <f>SUM(Таблица1818[[#This Row],[Средний балл аттестата]:[Балл первоочередной]])</f>
        <v>14.5</v>
      </c>
      <c r="F3" s="89">
        <v>4.5</v>
      </c>
      <c r="G3" s="89">
        <v>10</v>
      </c>
      <c r="H3" s="89"/>
      <c r="I3" s="571" t="s">
        <v>476</v>
      </c>
      <c r="J3" s="87" t="s">
        <v>3</v>
      </c>
      <c r="K3" s="87"/>
      <c r="L3" s="87"/>
      <c r="M3" s="88" t="s">
        <v>1239</v>
      </c>
      <c r="N3" s="87" t="s">
        <v>42</v>
      </c>
      <c r="O3" s="87" t="s">
        <v>42</v>
      </c>
      <c r="P3" s="87" t="s">
        <v>42</v>
      </c>
      <c r="Q3" s="87" t="s">
        <v>42</v>
      </c>
      <c r="R3" s="87" t="s">
        <v>42</v>
      </c>
      <c r="S3" s="87" t="s">
        <v>44</v>
      </c>
    </row>
    <row r="4" spans="1:32" ht="48" customHeight="1" x14ac:dyDescent="0.25">
      <c r="A4" s="523">
        <f xml:space="preserve"> ROW() - 2</f>
        <v>2</v>
      </c>
      <c r="B4" s="203" t="s">
        <v>56</v>
      </c>
      <c r="C4" s="203" t="s">
        <v>224</v>
      </c>
      <c r="D4" s="203" t="s">
        <v>134</v>
      </c>
      <c r="E4" s="204">
        <f>SUM(Таблица1818[[#This Row],[Средний балл аттестата]:[Балл первоочередной]])</f>
        <v>14.39</v>
      </c>
      <c r="F4" s="204">
        <v>4.3899999999999997</v>
      </c>
      <c r="G4" s="204">
        <v>10</v>
      </c>
      <c r="H4" s="204"/>
      <c r="I4" s="525" t="s">
        <v>476</v>
      </c>
      <c r="J4" s="203" t="s">
        <v>3</v>
      </c>
      <c r="K4" s="203"/>
      <c r="L4" s="203"/>
      <c r="M4" s="203" t="s">
        <v>1240</v>
      </c>
      <c r="N4" s="203" t="s">
        <v>42</v>
      </c>
      <c r="O4" s="203" t="s">
        <v>42</v>
      </c>
      <c r="P4" s="203" t="s">
        <v>42</v>
      </c>
      <c r="Q4" s="203" t="s">
        <v>42</v>
      </c>
      <c r="R4" s="203" t="s">
        <v>42</v>
      </c>
      <c r="S4" s="203" t="s">
        <v>42</v>
      </c>
    </row>
    <row r="5" spans="1:32" ht="70.5" customHeight="1" x14ac:dyDescent="0.25">
      <c r="A5" s="523">
        <f xml:space="preserve"> ROW() - 2</f>
        <v>3</v>
      </c>
      <c r="B5" s="204" t="s">
        <v>357</v>
      </c>
      <c r="C5" s="204" t="s">
        <v>224</v>
      </c>
      <c r="D5" s="203" t="s">
        <v>134</v>
      </c>
      <c r="E5" s="204">
        <f>SUM(Таблица1818[[#This Row],[Средний балл аттестата]:[Балл первоочередной]])</f>
        <v>14.33</v>
      </c>
      <c r="F5" s="204">
        <v>4.33</v>
      </c>
      <c r="G5" s="204">
        <v>10</v>
      </c>
      <c r="H5" s="204"/>
      <c r="I5" s="526" t="s">
        <v>476</v>
      </c>
      <c r="J5" s="203" t="s">
        <v>3</v>
      </c>
      <c r="K5" s="203" t="s">
        <v>358</v>
      </c>
      <c r="L5" s="203"/>
      <c r="M5" s="203" t="s">
        <v>1239</v>
      </c>
      <c r="N5" s="203" t="s">
        <v>42</v>
      </c>
      <c r="O5" s="203" t="s">
        <v>42</v>
      </c>
      <c r="P5" s="203" t="s">
        <v>42</v>
      </c>
      <c r="Q5" s="203" t="s">
        <v>42</v>
      </c>
      <c r="R5" s="203" t="s">
        <v>42</v>
      </c>
      <c r="S5" s="203" t="s">
        <v>42</v>
      </c>
    </row>
    <row r="6" spans="1:32" ht="121.5" customHeight="1" x14ac:dyDescent="0.25">
      <c r="A6" s="523">
        <f xml:space="preserve"> ROW() - 2</f>
        <v>4</v>
      </c>
      <c r="B6" s="203" t="s">
        <v>371</v>
      </c>
      <c r="C6" s="203" t="s">
        <v>224</v>
      </c>
      <c r="D6" s="203" t="s">
        <v>136</v>
      </c>
      <c r="E6" s="204">
        <f>SUM(Таблица1818[[#This Row],[Средний балл аттестата]:[Балл первоочередной]])</f>
        <v>14</v>
      </c>
      <c r="F6" s="204">
        <v>4</v>
      </c>
      <c r="G6" s="204">
        <v>10</v>
      </c>
      <c r="H6" s="204"/>
      <c r="I6" s="525" t="s">
        <v>476</v>
      </c>
      <c r="J6" s="203" t="s">
        <v>3</v>
      </c>
      <c r="K6" s="203"/>
      <c r="L6" s="203"/>
      <c r="M6" s="203" t="s">
        <v>1239</v>
      </c>
      <c r="N6" s="203" t="s">
        <v>42</v>
      </c>
      <c r="O6" s="203" t="s">
        <v>42</v>
      </c>
      <c r="P6" s="203" t="s">
        <v>42</v>
      </c>
      <c r="Q6" s="203" t="s">
        <v>42</v>
      </c>
      <c r="R6" s="203" t="s">
        <v>42</v>
      </c>
      <c r="S6" s="203" t="s">
        <v>42</v>
      </c>
    </row>
    <row r="7" spans="1:32" ht="75" x14ac:dyDescent="0.25">
      <c r="A7" s="523">
        <f xml:space="preserve"> ROW() - 2</f>
        <v>5</v>
      </c>
      <c r="B7" s="203" t="s">
        <v>158</v>
      </c>
      <c r="C7" s="203" t="s">
        <v>224</v>
      </c>
      <c r="D7" s="203" t="s">
        <v>134</v>
      </c>
      <c r="E7" s="204">
        <f>SUM(Таблица1818[[#This Row],[Средний балл аттестата]:[Балл первоочередной]])</f>
        <v>14</v>
      </c>
      <c r="F7" s="204">
        <v>5</v>
      </c>
      <c r="G7" s="204">
        <v>9</v>
      </c>
      <c r="H7" s="204"/>
      <c r="I7" s="526" t="s">
        <v>476</v>
      </c>
      <c r="J7" s="203" t="s">
        <v>3</v>
      </c>
      <c r="K7" s="203"/>
      <c r="L7" s="203"/>
      <c r="M7" s="203" t="s">
        <v>1239</v>
      </c>
      <c r="N7" s="203" t="s">
        <v>42</v>
      </c>
      <c r="O7" s="203" t="s">
        <v>42</v>
      </c>
      <c r="P7" s="203" t="s">
        <v>42</v>
      </c>
      <c r="Q7" s="203" t="s">
        <v>42</v>
      </c>
      <c r="R7" s="203" t="s">
        <v>42</v>
      </c>
      <c r="S7" s="203" t="s">
        <v>42</v>
      </c>
    </row>
    <row r="8" spans="1:32" ht="103.5" customHeight="1" x14ac:dyDescent="0.3">
      <c r="A8" s="523">
        <f xml:space="preserve"> ROW() - 2</f>
        <v>6</v>
      </c>
      <c r="B8" s="528" t="s">
        <v>245</v>
      </c>
      <c r="C8" s="528" t="s">
        <v>224</v>
      </c>
      <c r="D8" s="528" t="s">
        <v>134</v>
      </c>
      <c r="E8" s="204">
        <f>SUM(Таблица1818[[#This Row],[Средний балл аттестата]:[Балл первоочередной]])</f>
        <v>13.64</v>
      </c>
      <c r="F8" s="528">
        <v>4.6399999999999997</v>
      </c>
      <c r="G8" s="529">
        <v>9</v>
      </c>
      <c r="H8" s="530"/>
      <c r="I8" s="526" t="s">
        <v>476</v>
      </c>
      <c r="J8" s="203" t="s">
        <v>3</v>
      </c>
      <c r="K8" s="531" t="s">
        <v>110</v>
      </c>
      <c r="L8" s="531"/>
      <c r="M8" s="528" t="s">
        <v>1241</v>
      </c>
      <c r="N8" s="531" t="s">
        <v>42</v>
      </c>
      <c r="O8" s="203" t="s">
        <v>42</v>
      </c>
      <c r="P8" s="531" t="s">
        <v>42</v>
      </c>
      <c r="Q8" s="531" t="s">
        <v>42</v>
      </c>
      <c r="R8" s="531" t="s">
        <v>42</v>
      </c>
      <c r="S8" s="203" t="s">
        <v>44</v>
      </c>
    </row>
    <row r="9" spans="1:32" ht="75" x14ac:dyDescent="0.25">
      <c r="A9" s="523">
        <f xml:space="preserve"> ROW() - 2</f>
        <v>7</v>
      </c>
      <c r="B9" s="203" t="s">
        <v>366</v>
      </c>
      <c r="C9" s="203" t="s">
        <v>224</v>
      </c>
      <c r="D9" s="203" t="s">
        <v>134</v>
      </c>
      <c r="E9" s="204">
        <f>SUM(Таблица1818[[#This Row],[Средний балл аттестата]:[Балл первоочередной]])</f>
        <v>13.629999999999999</v>
      </c>
      <c r="F9" s="204">
        <v>4.63</v>
      </c>
      <c r="G9" s="204">
        <v>9</v>
      </c>
      <c r="H9" s="204"/>
      <c r="I9" s="525" t="s">
        <v>476</v>
      </c>
      <c r="J9" s="203" t="s">
        <v>3</v>
      </c>
      <c r="K9" s="203"/>
      <c r="L9" s="203"/>
      <c r="M9" s="203" t="s">
        <v>1239</v>
      </c>
      <c r="N9" s="203" t="s">
        <v>42</v>
      </c>
      <c r="O9" s="203" t="s">
        <v>42</v>
      </c>
      <c r="P9" s="203" t="s">
        <v>42</v>
      </c>
      <c r="Q9" s="203" t="s">
        <v>42</v>
      </c>
      <c r="R9" s="203" t="s">
        <v>42</v>
      </c>
      <c r="S9" s="203" t="s">
        <v>42</v>
      </c>
    </row>
    <row r="10" spans="1:32" ht="75" x14ac:dyDescent="0.25">
      <c r="A10" s="523">
        <f xml:space="preserve"> ROW() - 2</f>
        <v>8</v>
      </c>
      <c r="B10" s="203" t="s">
        <v>64</v>
      </c>
      <c r="C10" s="203" t="s">
        <v>224</v>
      </c>
      <c r="D10" s="203" t="s">
        <v>134</v>
      </c>
      <c r="E10" s="204">
        <f>SUM(Таблица1818[[#This Row],[Средний балл аттестата]:[Балл первоочередной]])</f>
        <v>13.5</v>
      </c>
      <c r="F10" s="204">
        <v>4.5</v>
      </c>
      <c r="G10" s="204">
        <v>9</v>
      </c>
      <c r="H10" s="204"/>
      <c r="I10" s="525" t="s">
        <v>476</v>
      </c>
      <c r="J10" s="203" t="s">
        <v>3</v>
      </c>
      <c r="K10" s="203"/>
      <c r="L10" s="203"/>
      <c r="M10" s="203" t="s">
        <v>1241</v>
      </c>
      <c r="N10" s="203" t="s">
        <v>42</v>
      </c>
      <c r="O10" s="203" t="s">
        <v>42</v>
      </c>
      <c r="P10" s="203" t="s">
        <v>42</v>
      </c>
      <c r="Q10" s="203" t="s">
        <v>42</v>
      </c>
      <c r="R10" s="203" t="s">
        <v>42</v>
      </c>
      <c r="S10" s="203" t="s">
        <v>42</v>
      </c>
    </row>
    <row r="11" spans="1:32" ht="75" x14ac:dyDescent="0.3">
      <c r="A11" s="523">
        <f xml:space="preserve"> ROW() - 2</f>
        <v>9</v>
      </c>
      <c r="B11" s="534" t="s">
        <v>142</v>
      </c>
      <c r="C11" s="203" t="s">
        <v>224</v>
      </c>
      <c r="D11" s="534" t="s">
        <v>134</v>
      </c>
      <c r="E11" s="204">
        <f>SUM(Таблица1818[[#This Row],[Средний балл аттестата]:[Балл первоочередной]])</f>
        <v>13.05</v>
      </c>
      <c r="F11" s="534">
        <v>4.05</v>
      </c>
      <c r="G11" s="535">
        <v>9</v>
      </c>
      <c r="H11" s="536"/>
      <c r="I11" s="526" t="s">
        <v>476</v>
      </c>
      <c r="J11" s="175" t="s">
        <v>3</v>
      </c>
      <c r="K11" s="537" t="s">
        <v>52</v>
      </c>
      <c r="L11" s="537"/>
      <c r="M11" s="534" t="s">
        <v>1239</v>
      </c>
      <c r="N11" s="534" t="s">
        <v>42</v>
      </c>
      <c r="O11" s="175" t="s">
        <v>42</v>
      </c>
      <c r="P11" s="175" t="s">
        <v>42</v>
      </c>
      <c r="Q11" s="537" t="s">
        <v>42</v>
      </c>
      <c r="R11" s="537" t="s">
        <v>42</v>
      </c>
      <c r="S11" s="175" t="s">
        <v>42</v>
      </c>
    </row>
    <row r="12" spans="1:32" ht="75" x14ac:dyDescent="0.25">
      <c r="A12" s="523">
        <f xml:space="preserve"> ROW() - 2</f>
        <v>10</v>
      </c>
      <c r="B12" s="203" t="s">
        <v>899</v>
      </c>
      <c r="C12" s="203" t="s">
        <v>224</v>
      </c>
      <c r="D12" s="203" t="s">
        <v>136</v>
      </c>
      <c r="E12" s="204">
        <f>SUM(Таблица1818[[#This Row],[Средний балл аттестата]:[Балл первоочередной]])</f>
        <v>12.879999999999999</v>
      </c>
      <c r="F12" s="204">
        <v>3.88</v>
      </c>
      <c r="G12" s="204">
        <v>9</v>
      </c>
      <c r="H12" s="204"/>
      <c r="I12" s="525" t="s">
        <v>476</v>
      </c>
      <c r="J12" s="203" t="s">
        <v>3</v>
      </c>
      <c r="K12" s="203"/>
      <c r="L12" s="203"/>
      <c r="M12" s="203" t="s">
        <v>1239</v>
      </c>
      <c r="N12" s="203" t="s">
        <v>42</v>
      </c>
      <c r="O12" s="203" t="s">
        <v>42</v>
      </c>
      <c r="P12" s="203" t="s">
        <v>42</v>
      </c>
      <c r="Q12" s="203" t="s">
        <v>42</v>
      </c>
      <c r="R12" s="203" t="s">
        <v>42</v>
      </c>
      <c r="S12" s="203" t="s">
        <v>42</v>
      </c>
    </row>
    <row r="13" spans="1:32" s="7" customFormat="1" ht="91.5" customHeight="1" x14ac:dyDescent="0.25">
      <c r="A13" s="570">
        <f xml:space="preserve"> ROW() - 2</f>
        <v>11</v>
      </c>
      <c r="B13" s="87" t="s">
        <v>54</v>
      </c>
      <c r="C13" s="87" t="s">
        <v>224</v>
      </c>
      <c r="D13" s="87" t="s">
        <v>134</v>
      </c>
      <c r="E13" s="89">
        <f>SUM(Таблица1818[[#This Row],[Средний балл аттестата]:[Балл первоочередной]])</f>
        <v>12.74</v>
      </c>
      <c r="F13" s="87">
        <v>3.74</v>
      </c>
      <c r="G13" s="89">
        <v>9</v>
      </c>
      <c r="H13" s="89"/>
      <c r="I13" s="571" t="s">
        <v>476</v>
      </c>
      <c r="J13" s="87" t="s">
        <v>3</v>
      </c>
      <c r="K13" s="87"/>
      <c r="L13" s="87"/>
      <c r="M13" s="87" t="s">
        <v>1240</v>
      </c>
      <c r="N13" s="87" t="s">
        <v>42</v>
      </c>
      <c r="O13" s="87" t="s">
        <v>42</v>
      </c>
      <c r="P13" s="87" t="s">
        <v>42</v>
      </c>
      <c r="Q13" s="87" t="s">
        <v>42</v>
      </c>
      <c r="R13" s="87" t="s">
        <v>42</v>
      </c>
      <c r="S13" s="87" t="s">
        <v>42</v>
      </c>
    </row>
    <row r="14" spans="1:32" s="7" customFormat="1" ht="131.25" x14ac:dyDescent="0.25">
      <c r="A14" s="570">
        <f xml:space="preserve"> ROW() - 2</f>
        <v>12</v>
      </c>
      <c r="B14" s="87" t="s">
        <v>928</v>
      </c>
      <c r="C14" s="87" t="s">
        <v>224</v>
      </c>
      <c r="D14" s="87" t="s">
        <v>134</v>
      </c>
      <c r="E14" s="89">
        <f>SUM(Таблица1818[[#This Row],[Средний балл аттестата]:[Балл первоочередной]])</f>
        <v>12.57</v>
      </c>
      <c r="F14" s="89">
        <v>3.57</v>
      </c>
      <c r="G14" s="89">
        <v>9</v>
      </c>
      <c r="H14" s="89"/>
      <c r="I14" s="571" t="s">
        <v>476</v>
      </c>
      <c r="J14" s="87" t="s">
        <v>3</v>
      </c>
      <c r="K14" s="87" t="s">
        <v>52</v>
      </c>
      <c r="L14" s="87" t="s">
        <v>1205</v>
      </c>
      <c r="M14" s="87" t="s">
        <v>1241</v>
      </c>
      <c r="N14" s="87" t="s">
        <v>42</v>
      </c>
      <c r="O14" s="87" t="s">
        <v>42</v>
      </c>
      <c r="P14" s="87" t="s">
        <v>42</v>
      </c>
      <c r="Q14" s="87" t="s">
        <v>42</v>
      </c>
      <c r="R14" s="87" t="s">
        <v>42</v>
      </c>
      <c r="S14" s="87" t="s">
        <v>42</v>
      </c>
    </row>
    <row r="15" spans="1:32" ht="75" x14ac:dyDescent="0.3">
      <c r="A15" s="523">
        <f xml:space="preserve"> ROW() - 2</f>
        <v>13</v>
      </c>
      <c r="B15" s="538" t="s">
        <v>57</v>
      </c>
      <c r="C15" s="203" t="s">
        <v>224</v>
      </c>
      <c r="D15" s="539" t="s">
        <v>136</v>
      </c>
      <c r="E15" s="204">
        <f>SUM(Таблица1818[[#This Row],[Средний балл аттестата]:[Балл первоочередной]])</f>
        <v>12.5</v>
      </c>
      <c r="F15" s="539">
        <v>3.5</v>
      </c>
      <c r="G15" s="538">
        <v>9</v>
      </c>
      <c r="H15" s="540"/>
      <c r="I15" s="526" t="s">
        <v>476</v>
      </c>
      <c r="J15" s="527" t="s">
        <v>3</v>
      </c>
      <c r="K15" s="541"/>
      <c r="L15" s="539"/>
      <c r="M15" s="539" t="s">
        <v>1242</v>
      </c>
      <c r="N15" s="527" t="s">
        <v>202</v>
      </c>
      <c r="O15" s="539" t="s">
        <v>1243</v>
      </c>
      <c r="P15" s="539" t="s">
        <v>44</v>
      </c>
      <c r="Q15" s="539" t="s">
        <v>42</v>
      </c>
      <c r="R15" s="539" t="s">
        <v>44</v>
      </c>
      <c r="S15" s="539" t="s">
        <v>44</v>
      </c>
    </row>
    <row r="16" spans="1:32" ht="75" x14ac:dyDescent="0.25">
      <c r="A16" s="523">
        <f xml:space="preserve"> ROW() - 2</f>
        <v>14</v>
      </c>
      <c r="B16" s="203" t="s">
        <v>144</v>
      </c>
      <c r="C16" s="203" t="s">
        <v>224</v>
      </c>
      <c r="D16" s="203" t="s">
        <v>134</v>
      </c>
      <c r="E16" s="204">
        <f>SUM(Таблица1818[[#This Row],[Средний балл аттестата]:[Балл первоочередной]])</f>
        <v>12.379999999999999</v>
      </c>
      <c r="F16" s="204">
        <v>4.38</v>
      </c>
      <c r="G16" s="204">
        <v>8</v>
      </c>
      <c r="H16" s="204"/>
      <c r="I16" s="525" t="s">
        <v>476</v>
      </c>
      <c r="J16" s="203" t="s">
        <v>3</v>
      </c>
      <c r="K16" s="203"/>
      <c r="L16" s="203"/>
      <c r="M16" s="203" t="s">
        <v>1239</v>
      </c>
      <c r="N16" s="203" t="s">
        <v>42</v>
      </c>
      <c r="O16" s="203" t="s">
        <v>42</v>
      </c>
      <c r="P16" s="203" t="s">
        <v>42</v>
      </c>
      <c r="Q16" s="203" t="s">
        <v>42</v>
      </c>
      <c r="R16" s="203" t="s">
        <v>42</v>
      </c>
      <c r="S16" s="203" t="s">
        <v>42</v>
      </c>
    </row>
    <row r="17" spans="1:19" ht="112.5" x14ac:dyDescent="0.25">
      <c r="A17" s="523">
        <f xml:space="preserve"> ROW() - 2</f>
        <v>15</v>
      </c>
      <c r="B17" s="204" t="s">
        <v>68</v>
      </c>
      <c r="C17" s="203" t="s">
        <v>224</v>
      </c>
      <c r="D17" s="203" t="s">
        <v>134</v>
      </c>
      <c r="E17" s="204">
        <f>SUM(Таблица1818[[#This Row],[Средний балл аттестата]:[Балл первоочередной]])</f>
        <v>12.370000000000001</v>
      </c>
      <c r="F17" s="204">
        <v>4.37</v>
      </c>
      <c r="G17" s="204">
        <v>8</v>
      </c>
      <c r="H17" s="204"/>
      <c r="I17" s="526" t="s">
        <v>476</v>
      </c>
      <c r="J17" s="203" t="s">
        <v>3</v>
      </c>
      <c r="K17" s="203" t="s">
        <v>52</v>
      </c>
      <c r="L17" s="203"/>
      <c r="M17" s="203" t="s">
        <v>1244</v>
      </c>
      <c r="N17" s="203" t="s">
        <v>42</v>
      </c>
      <c r="O17" s="203" t="s">
        <v>42</v>
      </c>
      <c r="P17" s="203" t="s">
        <v>42</v>
      </c>
      <c r="Q17" s="203" t="s">
        <v>42</v>
      </c>
      <c r="R17" s="203" t="s">
        <v>42</v>
      </c>
      <c r="S17" s="203" t="s">
        <v>44</v>
      </c>
    </row>
    <row r="18" spans="1:19" ht="75" x14ac:dyDescent="0.25">
      <c r="A18" s="523">
        <f xml:space="preserve"> ROW() - 2</f>
        <v>16</v>
      </c>
      <c r="B18" s="203" t="s">
        <v>489</v>
      </c>
      <c r="C18" s="203" t="s">
        <v>224</v>
      </c>
      <c r="D18" s="204" t="s">
        <v>134</v>
      </c>
      <c r="E18" s="204">
        <f>SUM(Таблица1818[[#This Row],[Средний балл аттестата]:[Балл первоочередной]])</f>
        <v>12.35</v>
      </c>
      <c r="F18" s="204">
        <v>4.3499999999999996</v>
      </c>
      <c r="G18" s="204">
        <v>8</v>
      </c>
      <c r="H18" s="204"/>
      <c r="I18" s="525" t="s">
        <v>476</v>
      </c>
      <c r="J18" s="203" t="s">
        <v>3</v>
      </c>
      <c r="K18" s="203"/>
      <c r="L18" s="203"/>
      <c r="M18" s="203" t="s">
        <v>1239</v>
      </c>
      <c r="N18" s="203" t="s">
        <v>42</v>
      </c>
      <c r="O18" s="203" t="s">
        <v>42</v>
      </c>
      <c r="P18" s="203" t="s">
        <v>42</v>
      </c>
      <c r="Q18" s="203" t="s">
        <v>42</v>
      </c>
      <c r="R18" s="203" t="s">
        <v>42</v>
      </c>
      <c r="S18" s="203" t="s">
        <v>42</v>
      </c>
    </row>
    <row r="19" spans="1:19" ht="75" x14ac:dyDescent="0.25">
      <c r="A19" s="523">
        <f xml:space="preserve"> ROW() - 2</f>
        <v>17</v>
      </c>
      <c r="B19" s="203" t="s">
        <v>55</v>
      </c>
      <c r="C19" s="203" t="s">
        <v>224</v>
      </c>
      <c r="D19" s="203" t="s">
        <v>134</v>
      </c>
      <c r="E19" s="204">
        <f>SUM(Таблица1818[[#This Row],[Средний балл аттестата]:[Балл первоочередной]])</f>
        <v>12.26</v>
      </c>
      <c r="F19" s="204">
        <v>4.26</v>
      </c>
      <c r="G19" s="204">
        <v>8</v>
      </c>
      <c r="H19" s="204"/>
      <c r="I19" s="525" t="s">
        <v>476</v>
      </c>
      <c r="J19" s="203" t="s">
        <v>3</v>
      </c>
      <c r="K19" s="203"/>
      <c r="L19" s="203"/>
      <c r="M19" s="203" t="s">
        <v>1240</v>
      </c>
      <c r="N19" s="203" t="s">
        <v>42</v>
      </c>
      <c r="O19" s="203" t="s">
        <v>42</v>
      </c>
      <c r="P19" s="203" t="s">
        <v>42</v>
      </c>
      <c r="Q19" s="203" t="s">
        <v>42</v>
      </c>
      <c r="R19" s="203" t="s">
        <v>42</v>
      </c>
      <c r="S19" s="203" t="s">
        <v>42</v>
      </c>
    </row>
    <row r="20" spans="1:19" ht="75" x14ac:dyDescent="0.3">
      <c r="A20" s="523">
        <f xml:space="preserve"> ROW() - 2</f>
        <v>18</v>
      </c>
      <c r="B20" s="527" t="s">
        <v>642</v>
      </c>
      <c r="C20" s="527" t="s">
        <v>224</v>
      </c>
      <c r="D20" s="527" t="s">
        <v>136</v>
      </c>
      <c r="E20" s="204">
        <f>SUM(Таблица1818[[#This Row],[Средний балл аттестата]:[Балл первоочередной]])</f>
        <v>12.2</v>
      </c>
      <c r="F20" s="545">
        <v>4.2</v>
      </c>
      <c r="G20" s="545">
        <v>8</v>
      </c>
      <c r="H20" s="543"/>
      <c r="I20" s="525" t="s">
        <v>476</v>
      </c>
      <c r="J20" s="527" t="s">
        <v>3</v>
      </c>
      <c r="K20" s="527"/>
      <c r="L20" s="527"/>
      <c r="M20" s="544" t="s">
        <v>1241</v>
      </c>
      <c r="N20" s="544" t="s">
        <v>42</v>
      </c>
      <c r="O20" s="546" t="s">
        <v>42</v>
      </c>
      <c r="P20" s="546" t="s">
        <v>42</v>
      </c>
      <c r="Q20" s="544" t="s">
        <v>42</v>
      </c>
      <c r="R20" s="544" t="s">
        <v>42</v>
      </c>
      <c r="S20" s="544" t="s">
        <v>42</v>
      </c>
    </row>
    <row r="21" spans="1:19" ht="73.5" customHeight="1" x14ac:dyDescent="0.25">
      <c r="A21" s="523">
        <f xml:space="preserve"> ROW() - 2</f>
        <v>19</v>
      </c>
      <c r="B21" s="203" t="s">
        <v>985</v>
      </c>
      <c r="C21" s="203" t="s">
        <v>223</v>
      </c>
      <c r="D21" s="203" t="s">
        <v>136</v>
      </c>
      <c r="E21" s="204">
        <f>SUM(Таблица1818[[#This Row],[Средний балл аттестата]:[Балл первоочередной]])</f>
        <v>12.18</v>
      </c>
      <c r="F21" s="204">
        <v>4.18</v>
      </c>
      <c r="G21" s="204">
        <v>8</v>
      </c>
      <c r="H21" s="204"/>
      <c r="I21" s="525" t="s">
        <v>476</v>
      </c>
      <c r="J21" s="203" t="s">
        <v>3</v>
      </c>
      <c r="K21" s="203" t="s">
        <v>52</v>
      </c>
      <c r="L21" s="203"/>
      <c r="M21" s="524" t="s">
        <v>1239</v>
      </c>
      <c r="N21" s="203" t="s">
        <v>42</v>
      </c>
      <c r="O21" s="203" t="s">
        <v>42</v>
      </c>
      <c r="P21" s="203" t="s">
        <v>42</v>
      </c>
      <c r="Q21" s="203" t="s">
        <v>42</v>
      </c>
      <c r="R21" s="203" t="s">
        <v>42</v>
      </c>
      <c r="S21" s="203" t="s">
        <v>42</v>
      </c>
    </row>
    <row r="22" spans="1:19" s="7" customFormat="1" ht="75" x14ac:dyDescent="0.25">
      <c r="A22" s="109">
        <f>ROW()-2</f>
        <v>20</v>
      </c>
      <c r="B22" s="87" t="s">
        <v>457</v>
      </c>
      <c r="C22" s="87" t="s">
        <v>222</v>
      </c>
      <c r="D22" s="87" t="s">
        <v>134</v>
      </c>
      <c r="E22" s="89">
        <f>SUM(Таблица1818[[#This Row],[Средний балл аттестата]:[Балл первоочередной]])</f>
        <v>11.81</v>
      </c>
      <c r="F22" s="89">
        <v>3.81</v>
      </c>
      <c r="G22" s="89">
        <v>8</v>
      </c>
      <c r="H22" s="89"/>
      <c r="I22" s="571" t="s">
        <v>476</v>
      </c>
      <c r="J22" s="87" t="s">
        <v>5</v>
      </c>
      <c r="K22" s="87" t="s">
        <v>493</v>
      </c>
      <c r="L22" s="87"/>
      <c r="M22" s="87" t="s">
        <v>1241</v>
      </c>
      <c r="N22" s="87" t="s">
        <v>42</v>
      </c>
      <c r="O22" s="87" t="s">
        <v>42</v>
      </c>
      <c r="P22" s="87" t="s">
        <v>42</v>
      </c>
      <c r="Q22" s="87" t="s">
        <v>42</v>
      </c>
      <c r="R22" s="87" t="s">
        <v>42</v>
      </c>
      <c r="S22" s="87" t="s">
        <v>42</v>
      </c>
    </row>
    <row r="23" spans="1:19" ht="75" x14ac:dyDescent="0.25">
      <c r="A23" s="523">
        <f xml:space="preserve"> ROW() - 2</f>
        <v>21</v>
      </c>
      <c r="B23" s="203" t="s">
        <v>159</v>
      </c>
      <c r="C23" s="203" t="s">
        <v>224</v>
      </c>
      <c r="D23" s="203" t="s">
        <v>136</v>
      </c>
      <c r="E23" s="204">
        <f>SUM(Таблица1818[[#This Row],[Средний балл аттестата]:[Балл первоочередной]])</f>
        <v>11.469999999999999</v>
      </c>
      <c r="F23" s="204">
        <v>4.47</v>
      </c>
      <c r="G23" s="204">
        <v>7</v>
      </c>
      <c r="H23" s="204"/>
      <c r="I23" s="525" t="s">
        <v>476</v>
      </c>
      <c r="J23" s="203" t="s">
        <v>3</v>
      </c>
      <c r="K23" s="203"/>
      <c r="L23" s="203"/>
      <c r="M23" s="203" t="s">
        <v>1239</v>
      </c>
      <c r="N23" s="203" t="s">
        <v>42</v>
      </c>
      <c r="O23" s="203" t="s">
        <v>42</v>
      </c>
      <c r="P23" s="203" t="s">
        <v>42</v>
      </c>
      <c r="Q23" s="203" t="s">
        <v>42</v>
      </c>
      <c r="R23" s="203" t="s">
        <v>42</v>
      </c>
      <c r="S23" s="203" t="s">
        <v>42</v>
      </c>
    </row>
    <row r="24" spans="1:19" ht="75" x14ac:dyDescent="0.25">
      <c r="A24" s="523">
        <f xml:space="preserve"> ROW() - 2</f>
        <v>22</v>
      </c>
      <c r="B24" s="203" t="s">
        <v>631</v>
      </c>
      <c r="C24" s="203" t="s">
        <v>224</v>
      </c>
      <c r="D24" s="203" t="s">
        <v>136</v>
      </c>
      <c r="E24" s="204">
        <f>SUM(Таблица1818[[#This Row],[Средний балл аттестата]:[Балл первоочередной]])</f>
        <v>11.44</v>
      </c>
      <c r="F24" s="204">
        <v>3.44</v>
      </c>
      <c r="G24" s="204">
        <v>8</v>
      </c>
      <c r="H24" s="204"/>
      <c r="I24" s="525" t="s">
        <v>476</v>
      </c>
      <c r="J24" s="203" t="s">
        <v>3</v>
      </c>
      <c r="K24" s="203" t="s">
        <v>358</v>
      </c>
      <c r="L24" s="203"/>
      <c r="M24" s="203" t="s">
        <v>1239</v>
      </c>
      <c r="N24" s="203" t="s">
        <v>42</v>
      </c>
      <c r="O24" s="203" t="s">
        <v>42</v>
      </c>
      <c r="P24" s="203" t="s">
        <v>42</v>
      </c>
      <c r="Q24" s="203" t="s">
        <v>42</v>
      </c>
      <c r="R24" s="203" t="s">
        <v>42</v>
      </c>
      <c r="S24" s="212" t="s">
        <v>42</v>
      </c>
    </row>
    <row r="25" spans="1:19" ht="75" x14ac:dyDescent="0.25">
      <c r="A25" s="523">
        <f xml:space="preserve"> ROW() - 2</f>
        <v>23</v>
      </c>
      <c r="B25" s="203" t="s">
        <v>841</v>
      </c>
      <c r="C25" s="203" t="s">
        <v>224</v>
      </c>
      <c r="D25" s="203" t="s">
        <v>134</v>
      </c>
      <c r="E25" s="204">
        <f>SUM(Таблица1818[[#This Row],[Средний балл аттестата]:[Балл первоочередной]])</f>
        <v>11.25</v>
      </c>
      <c r="F25" s="204">
        <v>4.25</v>
      </c>
      <c r="G25" s="204">
        <v>7</v>
      </c>
      <c r="H25" s="204"/>
      <c r="I25" s="525" t="s">
        <v>476</v>
      </c>
      <c r="J25" s="203" t="s">
        <v>3</v>
      </c>
      <c r="K25" s="203" t="s">
        <v>52</v>
      </c>
      <c r="L25" s="203"/>
      <c r="M25" s="203" t="s">
        <v>1241</v>
      </c>
      <c r="N25" s="203" t="s">
        <v>42</v>
      </c>
      <c r="O25" s="203" t="s">
        <v>42</v>
      </c>
      <c r="P25" s="203" t="s">
        <v>42</v>
      </c>
      <c r="Q25" s="203" t="s">
        <v>42</v>
      </c>
      <c r="R25" s="203" t="s">
        <v>42</v>
      </c>
      <c r="S25" s="203" t="s">
        <v>44</v>
      </c>
    </row>
    <row r="26" spans="1:19" ht="75" x14ac:dyDescent="0.25">
      <c r="A26" s="212">
        <f xml:space="preserve"> ROW()-2</f>
        <v>24</v>
      </c>
      <c r="B26" s="203" t="s">
        <v>444</v>
      </c>
      <c r="C26" s="203" t="s">
        <v>223</v>
      </c>
      <c r="D26" s="204" t="s">
        <v>134</v>
      </c>
      <c r="E26" s="204">
        <f>SUM(Таблица1818[[#This Row],[Средний балл аттестата]:[Балл первоочередной]])</f>
        <v>11</v>
      </c>
      <c r="F26" s="204">
        <v>5</v>
      </c>
      <c r="G26" s="204">
        <v>6</v>
      </c>
      <c r="H26" s="204"/>
      <c r="I26" s="525" t="s">
        <v>476</v>
      </c>
      <c r="J26" s="203" t="s">
        <v>3</v>
      </c>
      <c r="K26" s="203" t="s">
        <v>52</v>
      </c>
      <c r="L26" s="203"/>
      <c r="M26" s="203" t="s">
        <v>1239</v>
      </c>
      <c r="N26" s="203" t="s">
        <v>42</v>
      </c>
      <c r="O26" s="203" t="s">
        <v>42</v>
      </c>
      <c r="P26" s="203" t="s">
        <v>42</v>
      </c>
      <c r="Q26" s="203" t="s">
        <v>42</v>
      </c>
      <c r="R26" s="203" t="s">
        <v>42</v>
      </c>
      <c r="S26" s="203" t="s">
        <v>42</v>
      </c>
    </row>
    <row r="27" spans="1:19" ht="93.75" x14ac:dyDescent="0.25">
      <c r="A27" s="523">
        <f xml:space="preserve"> ROW() - 2</f>
        <v>25</v>
      </c>
      <c r="B27" s="203" t="s">
        <v>844</v>
      </c>
      <c r="C27" s="203" t="s">
        <v>224</v>
      </c>
      <c r="D27" s="203" t="s">
        <v>134</v>
      </c>
      <c r="E27" s="204">
        <f>SUM(Таблица1818[[#This Row],[Средний балл аттестата]:[Балл первоочередной]])</f>
        <v>10.35</v>
      </c>
      <c r="F27" s="204">
        <v>4.3499999999999996</v>
      </c>
      <c r="G27" s="204">
        <v>6</v>
      </c>
      <c r="H27" s="204"/>
      <c r="I27" s="525" t="s">
        <v>476</v>
      </c>
      <c r="J27" s="203" t="s">
        <v>3</v>
      </c>
      <c r="K27" s="203" t="s">
        <v>52</v>
      </c>
      <c r="L27" s="203" t="s">
        <v>7</v>
      </c>
      <c r="M27" s="524" t="s">
        <v>1241</v>
      </c>
      <c r="N27" s="203" t="s">
        <v>42</v>
      </c>
      <c r="O27" s="203" t="s">
        <v>42</v>
      </c>
      <c r="P27" s="203" t="s">
        <v>42</v>
      </c>
      <c r="Q27" s="203" t="s">
        <v>42</v>
      </c>
      <c r="R27" s="203" t="s">
        <v>42</v>
      </c>
      <c r="S27" s="203" t="s">
        <v>44</v>
      </c>
    </row>
    <row r="28" spans="1:19" s="7" customFormat="1" ht="93.75" x14ac:dyDescent="0.25">
      <c r="A28" s="570">
        <f xml:space="preserve"> ROW() - 2</f>
        <v>26</v>
      </c>
      <c r="B28" s="89" t="s">
        <v>998</v>
      </c>
      <c r="C28" s="89" t="s">
        <v>224</v>
      </c>
      <c r="D28" s="87" t="s">
        <v>134</v>
      </c>
      <c r="E28" s="89">
        <f>SUM(Таблица1818[[#This Row],[Средний балл аттестата]:[Балл первоочередной]])</f>
        <v>9.0500000000000007</v>
      </c>
      <c r="F28" s="89">
        <v>4.05</v>
      </c>
      <c r="G28" s="89">
        <v>5</v>
      </c>
      <c r="H28" s="89"/>
      <c r="I28" s="571" t="s">
        <v>476</v>
      </c>
      <c r="J28" s="87" t="s">
        <v>3</v>
      </c>
      <c r="K28" s="87" t="s">
        <v>17</v>
      </c>
      <c r="L28" s="87"/>
      <c r="M28" s="87" t="s">
        <v>1241</v>
      </c>
      <c r="N28" s="87" t="s">
        <v>42</v>
      </c>
      <c r="O28" s="87" t="s">
        <v>42</v>
      </c>
      <c r="P28" s="87" t="s">
        <v>42</v>
      </c>
      <c r="Q28" s="87" t="s">
        <v>42</v>
      </c>
      <c r="R28" s="87" t="s">
        <v>42</v>
      </c>
      <c r="S28" s="87" t="s">
        <v>42</v>
      </c>
    </row>
    <row r="29" spans="1:19" s="551" customFormat="1" ht="93.75" x14ac:dyDescent="0.25">
      <c r="A29" s="547">
        <f xml:space="preserve"> ROW() - 2</f>
        <v>27</v>
      </c>
      <c r="B29" s="548" t="s">
        <v>615</v>
      </c>
      <c r="C29" s="548" t="s">
        <v>224</v>
      </c>
      <c r="D29" s="548" t="s">
        <v>134</v>
      </c>
      <c r="E29" s="549">
        <f>SUM(Таблица1818[[#This Row],[Средний балл аттестата]:[Балл первоочередной]])</f>
        <v>8.2899999999999991</v>
      </c>
      <c r="F29" s="549">
        <v>4.29</v>
      </c>
      <c r="G29" s="549">
        <v>4</v>
      </c>
      <c r="H29" s="549"/>
      <c r="I29" s="550" t="s">
        <v>476</v>
      </c>
      <c r="J29" s="548" t="s">
        <v>3</v>
      </c>
      <c r="K29" s="548" t="s">
        <v>7</v>
      </c>
      <c r="L29" s="548"/>
      <c r="M29" s="548" t="s">
        <v>1239</v>
      </c>
      <c r="N29" s="548" t="s">
        <v>42</v>
      </c>
      <c r="O29" s="548" t="s">
        <v>42</v>
      </c>
      <c r="P29" s="548" t="s">
        <v>42</v>
      </c>
      <c r="Q29" s="548" t="s">
        <v>42</v>
      </c>
      <c r="R29" s="548" t="s">
        <v>42</v>
      </c>
      <c r="S29" s="548" t="s">
        <v>42</v>
      </c>
    </row>
    <row r="30" spans="1:19" ht="93.75" x14ac:dyDescent="0.25">
      <c r="A30" s="523">
        <f xml:space="preserve"> ROW() - 2</f>
        <v>28</v>
      </c>
      <c r="B30" s="203" t="s">
        <v>67</v>
      </c>
      <c r="C30" s="203" t="s">
        <v>224</v>
      </c>
      <c r="D30" s="203" t="s">
        <v>134</v>
      </c>
      <c r="E30" s="204">
        <f>SUM(Таблица1818[[#This Row],[Средний балл аттестата]:[Балл первоочередной]])</f>
        <v>8.2799999999999994</v>
      </c>
      <c r="F30" s="204">
        <v>3.28</v>
      </c>
      <c r="G30" s="204">
        <v>5</v>
      </c>
      <c r="H30" s="203"/>
      <c r="I30" s="525" t="s">
        <v>476</v>
      </c>
      <c r="J30" s="203" t="s">
        <v>7</v>
      </c>
      <c r="K30" s="203" t="s">
        <v>110</v>
      </c>
      <c r="L30" s="203" t="s">
        <v>3</v>
      </c>
      <c r="M30" s="203" t="s">
        <v>1240</v>
      </c>
      <c r="N30" s="203" t="s">
        <v>42</v>
      </c>
      <c r="O30" s="203" t="s">
        <v>42</v>
      </c>
      <c r="P30" s="203" t="s">
        <v>42</v>
      </c>
      <c r="Q30" s="203" t="s">
        <v>42</v>
      </c>
      <c r="R30" s="203" t="s">
        <v>42</v>
      </c>
      <c r="S30" s="203" t="s">
        <v>44</v>
      </c>
    </row>
    <row r="31" spans="1:19" s="7" customFormat="1" ht="117" customHeight="1" x14ac:dyDescent="0.25">
      <c r="A31" s="570">
        <f xml:space="preserve"> ROW() - 2</f>
        <v>29</v>
      </c>
      <c r="B31" s="87" t="s">
        <v>768</v>
      </c>
      <c r="C31" s="87" t="s">
        <v>223</v>
      </c>
      <c r="D31" s="87" t="s">
        <v>134</v>
      </c>
      <c r="E31" s="89">
        <f>SUM(Таблица1818[[#This Row],[Средний балл аттестата]:[Балл первоочередной]])</f>
        <v>7.8900000000000006</v>
      </c>
      <c r="F31" s="89">
        <v>3.89</v>
      </c>
      <c r="G31" s="89">
        <v>4</v>
      </c>
      <c r="H31" s="87"/>
      <c r="I31" s="571" t="s">
        <v>476</v>
      </c>
      <c r="J31" s="87" t="s">
        <v>3</v>
      </c>
      <c r="K31" s="87" t="s">
        <v>110</v>
      </c>
      <c r="L31" s="87" t="s">
        <v>358</v>
      </c>
      <c r="M31" s="87" t="s">
        <v>1239</v>
      </c>
      <c r="N31" s="87" t="s">
        <v>42</v>
      </c>
      <c r="O31" s="87" t="s">
        <v>42</v>
      </c>
      <c r="P31" s="87" t="s">
        <v>42</v>
      </c>
      <c r="Q31" s="87" t="s">
        <v>42</v>
      </c>
      <c r="R31" s="87" t="s">
        <v>42</v>
      </c>
      <c r="S31" s="87" t="s">
        <v>42</v>
      </c>
    </row>
    <row r="32" spans="1:19" s="411" customFormat="1" ht="75" x14ac:dyDescent="0.25">
      <c r="A32" s="523">
        <f xml:space="preserve"> ROW() - 2</f>
        <v>30</v>
      </c>
      <c r="B32" s="552" t="s">
        <v>925</v>
      </c>
      <c r="C32" s="552" t="s">
        <v>224</v>
      </c>
      <c r="D32" s="552" t="s">
        <v>136</v>
      </c>
      <c r="E32" s="204">
        <f>SUM(Таблица1818[[#This Row],[Средний балл аттестата]:[Балл первоочередной]])</f>
        <v>7.3100000000000005</v>
      </c>
      <c r="F32" s="553">
        <v>3.31</v>
      </c>
      <c r="G32" s="553">
        <v>4</v>
      </c>
      <c r="H32" s="553"/>
      <c r="I32" s="554" t="s">
        <v>476</v>
      </c>
      <c r="J32" s="552" t="s">
        <v>3</v>
      </c>
      <c r="K32" s="552"/>
      <c r="L32" s="552"/>
      <c r="M32" s="552" t="s">
        <v>1239</v>
      </c>
      <c r="N32" s="552" t="s">
        <v>42</v>
      </c>
      <c r="O32" s="203" t="s">
        <v>42</v>
      </c>
      <c r="P32" s="555" t="s">
        <v>42</v>
      </c>
      <c r="Q32" s="552" t="s">
        <v>42</v>
      </c>
      <c r="R32" s="552" t="s">
        <v>42</v>
      </c>
      <c r="S32" s="556" t="s">
        <v>42</v>
      </c>
    </row>
    <row r="33" spans="1:19" ht="57.75" customHeight="1" x14ac:dyDescent="0.25">
      <c r="A33" s="558">
        <f xml:space="preserve"> ROW() - 2</f>
        <v>31</v>
      </c>
      <c r="B33" s="443" t="s">
        <v>799</v>
      </c>
      <c r="C33" s="443" t="s">
        <v>224</v>
      </c>
      <c r="D33" s="443" t="s">
        <v>134</v>
      </c>
      <c r="E33" s="449">
        <f>SUM(Таблица1818[[#This Row],[Средний балл аттестата]:[Балл первоочередной]])</f>
        <v>12.82</v>
      </c>
      <c r="F33" s="443">
        <v>4.82</v>
      </c>
      <c r="G33" s="449">
        <v>8</v>
      </c>
      <c r="H33" s="449"/>
      <c r="I33" s="443" t="s">
        <v>477</v>
      </c>
      <c r="J33" s="443" t="s">
        <v>3</v>
      </c>
      <c r="K33" s="443" t="s">
        <v>6</v>
      </c>
      <c r="L33" s="443" t="s">
        <v>110</v>
      </c>
      <c r="M33" s="443" t="s">
        <v>1239</v>
      </c>
      <c r="N33" s="443" t="s">
        <v>42</v>
      </c>
      <c r="O33" s="443" t="s">
        <v>42</v>
      </c>
      <c r="P33" s="443" t="s">
        <v>42</v>
      </c>
      <c r="Q33" s="443" t="s">
        <v>42</v>
      </c>
      <c r="R33" s="443" t="s">
        <v>42</v>
      </c>
      <c r="S33" s="443" t="s">
        <v>42</v>
      </c>
    </row>
    <row r="34" spans="1:19" ht="75" x14ac:dyDescent="0.25">
      <c r="A34" s="558">
        <f xml:space="preserve"> ROW() - 2</f>
        <v>32</v>
      </c>
      <c r="B34" s="443" t="s">
        <v>62</v>
      </c>
      <c r="C34" s="443" t="s">
        <v>224</v>
      </c>
      <c r="D34" s="443" t="s">
        <v>134</v>
      </c>
      <c r="E34" s="449">
        <f>SUM(Таблица1818[[#This Row],[Средний балл аттестата]:[Балл первоочередной]])</f>
        <v>12.75</v>
      </c>
      <c r="F34" s="449">
        <v>4.75</v>
      </c>
      <c r="G34" s="449">
        <v>8</v>
      </c>
      <c r="H34" s="449"/>
      <c r="I34" s="559" t="s">
        <v>477</v>
      </c>
      <c r="J34" s="443" t="s">
        <v>3</v>
      </c>
      <c r="K34" s="443"/>
      <c r="L34" s="443"/>
      <c r="M34" s="443" t="s">
        <v>1240</v>
      </c>
      <c r="N34" s="443" t="s">
        <v>42</v>
      </c>
      <c r="O34" s="443" t="s">
        <v>42</v>
      </c>
      <c r="P34" s="443" t="s">
        <v>42</v>
      </c>
      <c r="Q34" s="443" t="s">
        <v>42</v>
      </c>
      <c r="R34" s="443" t="s">
        <v>42</v>
      </c>
      <c r="S34" s="443" t="s">
        <v>44</v>
      </c>
    </row>
    <row r="35" spans="1:19" s="85" customFormat="1" ht="93.75" x14ac:dyDescent="0.25">
      <c r="A35" s="558">
        <f xml:space="preserve"> ROW() - 2</f>
        <v>33</v>
      </c>
      <c r="B35" s="443" t="s">
        <v>707</v>
      </c>
      <c r="C35" s="443" t="s">
        <v>224</v>
      </c>
      <c r="D35" s="443" t="s">
        <v>134</v>
      </c>
      <c r="E35" s="449">
        <f>SUM(Таблица1818[[#This Row],[Средний балл аттестата]:[Балл первоочередной]])</f>
        <v>12.25</v>
      </c>
      <c r="F35" s="449">
        <v>4.25</v>
      </c>
      <c r="G35" s="449">
        <v>8</v>
      </c>
      <c r="H35" s="449"/>
      <c r="I35" s="443" t="s">
        <v>477</v>
      </c>
      <c r="J35" s="443" t="s">
        <v>3</v>
      </c>
      <c r="K35" s="443" t="s">
        <v>52</v>
      </c>
      <c r="L35" s="443" t="s">
        <v>7</v>
      </c>
      <c r="M35" s="443" t="s">
        <v>1239</v>
      </c>
      <c r="N35" s="443" t="s">
        <v>42</v>
      </c>
      <c r="O35" s="443" t="s">
        <v>42</v>
      </c>
      <c r="P35" s="443" t="s">
        <v>42</v>
      </c>
      <c r="Q35" s="443" t="s">
        <v>42</v>
      </c>
      <c r="R35" s="443" t="s">
        <v>42</v>
      </c>
      <c r="S35" s="452" t="s">
        <v>42</v>
      </c>
    </row>
    <row r="36" spans="1:19" ht="132" customHeight="1" x14ac:dyDescent="0.25">
      <c r="A36" s="560">
        <f xml:space="preserve"> ROW() - 2</f>
        <v>34</v>
      </c>
      <c r="B36" s="561" t="s">
        <v>579</v>
      </c>
      <c r="C36" s="561" t="s">
        <v>224</v>
      </c>
      <c r="D36" s="561" t="s">
        <v>134</v>
      </c>
      <c r="E36" s="127">
        <f>SUM(Таблица1818[[#This Row],[Средний балл аттестата]:[Балл первоочередной]])</f>
        <v>10.3</v>
      </c>
      <c r="F36" s="562">
        <v>4.3</v>
      </c>
      <c r="G36" s="562">
        <v>6</v>
      </c>
      <c r="H36" s="562"/>
      <c r="I36" s="561" t="s">
        <v>1068</v>
      </c>
      <c r="J36" s="561" t="s">
        <v>3</v>
      </c>
      <c r="K36" s="561"/>
      <c r="L36" s="561"/>
      <c r="M36" s="561" t="s">
        <v>1239</v>
      </c>
      <c r="N36" s="561" t="s">
        <v>42</v>
      </c>
      <c r="O36" s="178" t="s">
        <v>42</v>
      </c>
      <c r="P36" s="561" t="s">
        <v>42</v>
      </c>
      <c r="Q36" s="561" t="s">
        <v>42</v>
      </c>
      <c r="R36" s="561" t="s">
        <v>42</v>
      </c>
      <c r="S36" s="561" t="s">
        <v>42</v>
      </c>
    </row>
    <row r="37" spans="1:19" s="411" customFormat="1" ht="75" x14ac:dyDescent="0.25">
      <c r="A37" s="558">
        <f xml:space="preserve"> ROW() - 2</f>
        <v>35</v>
      </c>
      <c r="B37" s="443" t="s">
        <v>923</v>
      </c>
      <c r="C37" s="443" t="s">
        <v>224</v>
      </c>
      <c r="D37" s="443" t="s">
        <v>134</v>
      </c>
      <c r="E37" s="449">
        <f>SUM(Таблица1818[[#This Row],[Средний балл аттестата]:[Балл первоочередной]])</f>
        <v>9</v>
      </c>
      <c r="F37" s="449">
        <v>5</v>
      </c>
      <c r="G37" s="449">
        <v>4</v>
      </c>
      <c r="H37" s="449"/>
      <c r="I37" s="443" t="s">
        <v>477</v>
      </c>
      <c r="J37" s="443" t="s">
        <v>3</v>
      </c>
      <c r="K37" s="443"/>
      <c r="L37" s="443"/>
      <c r="M37" s="443" t="s">
        <v>1239</v>
      </c>
      <c r="N37" s="443" t="s">
        <v>42</v>
      </c>
      <c r="O37" s="443" t="s">
        <v>42</v>
      </c>
      <c r="P37" s="443" t="s">
        <v>42</v>
      </c>
      <c r="Q37" s="443" t="s">
        <v>42</v>
      </c>
      <c r="R37" s="443" t="s">
        <v>42</v>
      </c>
      <c r="S37" s="443" t="s">
        <v>42</v>
      </c>
    </row>
    <row r="38" spans="1:19" s="85" customFormat="1" ht="75" x14ac:dyDescent="0.25">
      <c r="A38" s="560">
        <f xml:space="preserve"> ROW() - 2</f>
        <v>36</v>
      </c>
      <c r="B38" s="178" t="s">
        <v>588</v>
      </c>
      <c r="C38" s="178" t="s">
        <v>224</v>
      </c>
      <c r="D38" s="178" t="s">
        <v>136</v>
      </c>
      <c r="E38" s="127">
        <f>SUM(Таблица1818[[#This Row],[Средний балл аттестата]:[Балл первоочередной]])</f>
        <v>8.3099999999999987</v>
      </c>
      <c r="F38" s="176">
        <v>4.3099999999999996</v>
      </c>
      <c r="G38" s="176">
        <v>4</v>
      </c>
      <c r="H38" s="178"/>
      <c r="I38" s="178" t="s">
        <v>476</v>
      </c>
      <c r="J38" s="178" t="s">
        <v>3</v>
      </c>
      <c r="K38" s="178" t="s">
        <v>110</v>
      </c>
      <c r="L38" s="178"/>
      <c r="M38" s="178" t="s">
        <v>1241</v>
      </c>
      <c r="N38" s="178" t="s">
        <v>42</v>
      </c>
      <c r="O38" s="178" t="s">
        <v>42</v>
      </c>
      <c r="P38" s="178" t="s">
        <v>42</v>
      </c>
      <c r="Q38" s="178" t="s">
        <v>42</v>
      </c>
      <c r="R38" s="178" t="s">
        <v>42</v>
      </c>
      <c r="S38" s="178" t="s">
        <v>44</v>
      </c>
    </row>
    <row r="39" spans="1:19" ht="112.5" x14ac:dyDescent="0.25">
      <c r="A39" s="558">
        <f xml:space="preserve"> ROW() - 2</f>
        <v>37</v>
      </c>
      <c r="B39" s="410" t="s">
        <v>471</v>
      </c>
      <c r="C39" s="410" t="s">
        <v>224</v>
      </c>
      <c r="D39" s="410" t="s">
        <v>134</v>
      </c>
      <c r="E39" s="449">
        <f>SUM(Таблица1818[[#This Row],[Средний балл аттестата]:[Балл первоочередной]])</f>
        <v>7.3</v>
      </c>
      <c r="F39" s="444">
        <v>4.3</v>
      </c>
      <c r="G39" s="444">
        <v>3</v>
      </c>
      <c r="H39" s="444"/>
      <c r="I39" s="563" t="s">
        <v>477</v>
      </c>
      <c r="J39" s="410" t="s">
        <v>3</v>
      </c>
      <c r="K39" s="410" t="s">
        <v>155</v>
      </c>
      <c r="L39" s="410"/>
      <c r="M39" s="410" t="s">
        <v>1239</v>
      </c>
      <c r="N39" s="410" t="s">
        <v>168</v>
      </c>
      <c r="O39" s="410" t="s">
        <v>1245</v>
      </c>
      <c r="P39" s="410" t="s">
        <v>1246</v>
      </c>
      <c r="Q39" s="410" t="s">
        <v>42</v>
      </c>
      <c r="R39" s="410" t="s">
        <v>42</v>
      </c>
      <c r="S39" s="410" t="s">
        <v>42</v>
      </c>
    </row>
    <row r="40" spans="1:19" s="85" customFormat="1" ht="112.5" x14ac:dyDescent="0.25">
      <c r="A40" s="128">
        <f>ROW()-2</f>
        <v>38</v>
      </c>
      <c r="B40" s="178" t="s">
        <v>859</v>
      </c>
      <c r="C40" s="178" t="s">
        <v>222</v>
      </c>
      <c r="D40" s="178" t="s">
        <v>134</v>
      </c>
      <c r="E40" s="127">
        <f>SUM(Таблица1818[[#This Row],[Средний балл аттестата]:[Балл первоочередной]])</f>
        <v>4.82</v>
      </c>
      <c r="F40" s="176">
        <v>4.82</v>
      </c>
      <c r="G40" s="176" t="s">
        <v>733</v>
      </c>
      <c r="H40" s="178"/>
      <c r="I40" s="564" t="s">
        <v>476</v>
      </c>
      <c r="J40" s="178" t="s">
        <v>6</v>
      </c>
      <c r="K40" s="178" t="s">
        <v>155</v>
      </c>
      <c r="L40" s="178" t="s">
        <v>3</v>
      </c>
      <c r="M40" s="178" t="s">
        <v>1239</v>
      </c>
      <c r="N40" s="178" t="s">
        <v>42</v>
      </c>
      <c r="O40" s="178" t="s">
        <v>42</v>
      </c>
      <c r="P40" s="178" t="s">
        <v>42</v>
      </c>
      <c r="Q40" s="178" t="s">
        <v>42</v>
      </c>
      <c r="R40" s="178" t="s">
        <v>42</v>
      </c>
      <c r="S40" s="178" t="s">
        <v>42</v>
      </c>
    </row>
    <row r="41" spans="1:19" s="85" customFormat="1" ht="75" x14ac:dyDescent="0.25">
      <c r="A41" s="128">
        <f>ROW()-2</f>
        <v>39</v>
      </c>
      <c r="B41" s="178" t="s">
        <v>873</v>
      </c>
      <c r="C41" s="178" t="s">
        <v>223</v>
      </c>
      <c r="D41" s="178" t="s">
        <v>134</v>
      </c>
      <c r="E41" s="127">
        <f>SUM(Таблица1818[[#This Row],[Средний балл аттестата]:[Балл первоочередной]])</f>
        <v>4.6900000000000004</v>
      </c>
      <c r="F41" s="176">
        <v>4.6900000000000004</v>
      </c>
      <c r="G41" s="176" t="s">
        <v>733</v>
      </c>
      <c r="H41" s="178"/>
      <c r="I41" s="178" t="s">
        <v>477</v>
      </c>
      <c r="J41" s="178" t="s">
        <v>6</v>
      </c>
      <c r="K41" s="178" t="s">
        <v>3</v>
      </c>
      <c r="L41" s="178"/>
      <c r="M41" s="178" t="s">
        <v>1241</v>
      </c>
      <c r="N41" s="178"/>
      <c r="O41" s="178"/>
      <c r="P41" s="178"/>
      <c r="Q41" s="178"/>
      <c r="R41" s="178"/>
      <c r="S41" s="178" t="s">
        <v>42</v>
      </c>
    </row>
    <row r="42" spans="1:19" ht="93.75" x14ac:dyDescent="0.25">
      <c r="A42" s="128">
        <f>ROW()-2</f>
        <v>40</v>
      </c>
      <c r="B42" s="178" t="s">
        <v>127</v>
      </c>
      <c r="C42" s="178" t="s">
        <v>223</v>
      </c>
      <c r="D42" s="178" t="s">
        <v>134</v>
      </c>
      <c r="E42" s="127">
        <f>SUM(Таблица1818[[#This Row],[Средний балл аттестата]:[Балл первоочередной]])</f>
        <v>4.68</v>
      </c>
      <c r="F42" s="176">
        <v>4.68</v>
      </c>
      <c r="G42" s="176" t="s">
        <v>733</v>
      </c>
      <c r="H42" s="178"/>
      <c r="I42" s="178" t="s">
        <v>477</v>
      </c>
      <c r="J42" s="178" t="s">
        <v>7</v>
      </c>
      <c r="K42" s="178" t="s">
        <v>3</v>
      </c>
      <c r="L42" s="178"/>
      <c r="M42" s="178" t="s">
        <v>1239</v>
      </c>
      <c r="N42" s="178"/>
      <c r="O42" s="178"/>
      <c r="P42" s="178"/>
      <c r="Q42" s="178"/>
      <c r="R42" s="178"/>
      <c r="S42" s="178" t="s">
        <v>44</v>
      </c>
    </row>
    <row r="43" spans="1:19" ht="112.5" x14ac:dyDescent="0.25">
      <c r="A43" s="128">
        <f>ROW()-2</f>
        <v>41</v>
      </c>
      <c r="B43" s="177" t="s">
        <v>1189</v>
      </c>
      <c r="C43" s="178" t="s">
        <v>223</v>
      </c>
      <c r="D43" s="177" t="s">
        <v>134</v>
      </c>
      <c r="E43" s="127">
        <f>SUM(Таблица1818[[#This Row],[Средний балл аттестата]:[Балл первоочередной]])</f>
        <v>4.6500000000000004</v>
      </c>
      <c r="F43" s="176">
        <v>4.6500000000000004</v>
      </c>
      <c r="G43" s="176" t="s">
        <v>733</v>
      </c>
      <c r="H43" s="176"/>
      <c r="I43" s="177" t="s">
        <v>477</v>
      </c>
      <c r="J43" s="177" t="s">
        <v>33</v>
      </c>
      <c r="K43" s="177" t="s">
        <v>17</v>
      </c>
      <c r="L43" s="177" t="s">
        <v>1190</v>
      </c>
      <c r="M43" s="178" t="s">
        <v>1239</v>
      </c>
      <c r="N43" s="178" t="s">
        <v>42</v>
      </c>
      <c r="O43" s="178" t="s">
        <v>42</v>
      </c>
      <c r="P43" s="178" t="s">
        <v>42</v>
      </c>
      <c r="Q43" s="178" t="s">
        <v>42</v>
      </c>
      <c r="R43" s="178" t="s">
        <v>42</v>
      </c>
      <c r="S43" s="178" t="s">
        <v>42</v>
      </c>
    </row>
    <row r="44" spans="1:19" ht="75" x14ac:dyDescent="0.25">
      <c r="A44" s="560">
        <f xml:space="preserve"> ROW() - 2</f>
        <v>42</v>
      </c>
      <c r="B44" s="178" t="s">
        <v>49</v>
      </c>
      <c r="C44" s="178" t="s">
        <v>224</v>
      </c>
      <c r="D44" s="178" t="s">
        <v>136</v>
      </c>
      <c r="E44" s="127">
        <f>SUM(Таблица1818[[#This Row],[Средний балл аттестата]:[Балл первоочередной]])</f>
        <v>4.26</v>
      </c>
      <c r="F44" s="176">
        <v>4.26</v>
      </c>
      <c r="G44" s="176" t="s">
        <v>733</v>
      </c>
      <c r="H44" s="176"/>
      <c r="I44" s="564" t="s">
        <v>476</v>
      </c>
      <c r="J44" s="178" t="s">
        <v>3</v>
      </c>
      <c r="K44" s="178" t="s">
        <v>110</v>
      </c>
      <c r="L44" s="178"/>
      <c r="M44" s="178" t="s">
        <v>1241</v>
      </c>
      <c r="N44" s="178" t="s">
        <v>42</v>
      </c>
      <c r="O44" s="178" t="s">
        <v>42</v>
      </c>
      <c r="P44" s="178" t="s">
        <v>42</v>
      </c>
      <c r="Q44" s="178" t="s">
        <v>42</v>
      </c>
      <c r="R44" s="178" t="s">
        <v>42</v>
      </c>
      <c r="S44" s="178" t="s">
        <v>42</v>
      </c>
    </row>
    <row r="45" spans="1:19" ht="75" x14ac:dyDescent="0.25">
      <c r="A45" s="560">
        <f xml:space="preserve"> ROW() - 2</f>
        <v>43</v>
      </c>
      <c r="B45" s="178" t="s">
        <v>228</v>
      </c>
      <c r="C45" s="178" t="s">
        <v>223</v>
      </c>
      <c r="D45" s="178" t="s">
        <v>134</v>
      </c>
      <c r="E45" s="127">
        <f>SUM(Таблица1818[[#This Row],[Средний балл аттестата]:[Балл первоочередной]])</f>
        <v>4.25</v>
      </c>
      <c r="F45" s="176">
        <v>4.25</v>
      </c>
      <c r="G45" s="176" t="s">
        <v>733</v>
      </c>
      <c r="H45" s="176"/>
      <c r="I45" s="320" t="s">
        <v>477</v>
      </c>
      <c r="J45" s="178" t="s">
        <v>3</v>
      </c>
      <c r="K45" s="178"/>
      <c r="L45" s="178"/>
      <c r="M45" s="178" t="s">
        <v>1239</v>
      </c>
      <c r="N45" s="178" t="s">
        <v>202</v>
      </c>
      <c r="O45" s="178" t="s">
        <v>1247</v>
      </c>
      <c r="P45" s="178" t="s">
        <v>44</v>
      </c>
      <c r="Q45" s="178" t="s">
        <v>42</v>
      </c>
      <c r="R45" s="178" t="s">
        <v>44</v>
      </c>
      <c r="S45" s="178" t="s">
        <v>44</v>
      </c>
    </row>
    <row r="46" spans="1:19" ht="75" x14ac:dyDescent="0.25">
      <c r="A46" s="128">
        <f>ROW()-2</f>
        <v>44</v>
      </c>
      <c r="B46" s="178" t="s">
        <v>994</v>
      </c>
      <c r="C46" s="178" t="s">
        <v>223</v>
      </c>
      <c r="D46" s="178" t="s">
        <v>134</v>
      </c>
      <c r="E46" s="127">
        <f>SUM(Таблица1818[[#This Row],[Средний балл аттестата]:[Балл первоочередной]])</f>
        <v>4.25</v>
      </c>
      <c r="F46" s="176">
        <v>4.25</v>
      </c>
      <c r="G46" s="176"/>
      <c r="H46" s="178"/>
      <c r="I46" s="178" t="s">
        <v>477</v>
      </c>
      <c r="J46" s="178" t="s">
        <v>3</v>
      </c>
      <c r="K46" s="178" t="s">
        <v>110</v>
      </c>
      <c r="L46" s="178"/>
      <c r="M46" s="178" t="s">
        <v>1239</v>
      </c>
      <c r="N46" s="178" t="s">
        <v>168</v>
      </c>
      <c r="O46" s="178" t="s">
        <v>1245</v>
      </c>
      <c r="P46" s="178"/>
      <c r="Q46" s="178"/>
      <c r="R46" s="178"/>
      <c r="S46" s="178" t="s">
        <v>44</v>
      </c>
    </row>
    <row r="47" spans="1:19" ht="150" x14ac:dyDescent="0.25">
      <c r="A47" s="128">
        <f>ROW()-2</f>
        <v>45</v>
      </c>
      <c r="B47" s="178" t="s">
        <v>282</v>
      </c>
      <c r="C47" s="178" t="s">
        <v>224</v>
      </c>
      <c r="D47" s="178" t="s">
        <v>134</v>
      </c>
      <c r="E47" s="127">
        <f>SUM(Таблица1818[[#This Row],[Средний балл аттестата]:[Балл первоочередной]])</f>
        <v>4.21</v>
      </c>
      <c r="F47" s="178">
        <v>4.21</v>
      </c>
      <c r="G47" s="176" t="s">
        <v>733</v>
      </c>
      <c r="H47" s="178"/>
      <c r="I47" s="564" t="s">
        <v>476</v>
      </c>
      <c r="J47" s="178" t="s">
        <v>6</v>
      </c>
      <c r="K47" s="178" t="s">
        <v>1006</v>
      </c>
      <c r="L47" s="178" t="s">
        <v>3</v>
      </c>
      <c r="M47" s="178" t="s">
        <v>1241</v>
      </c>
      <c r="N47" s="178" t="s">
        <v>42</v>
      </c>
      <c r="O47" s="178" t="s">
        <v>42</v>
      </c>
      <c r="P47" s="178" t="s">
        <v>42</v>
      </c>
      <c r="Q47" s="178" t="s">
        <v>42</v>
      </c>
      <c r="R47" s="178" t="s">
        <v>42</v>
      </c>
      <c r="S47" s="178" t="s">
        <v>42</v>
      </c>
    </row>
    <row r="48" spans="1:19" ht="75" x14ac:dyDescent="0.3">
      <c r="A48" s="560">
        <f xml:space="preserve"> ROW() - 2</f>
        <v>46</v>
      </c>
      <c r="B48" s="320" t="s">
        <v>1018</v>
      </c>
      <c r="C48" s="320" t="s">
        <v>224</v>
      </c>
      <c r="D48" s="320" t="s">
        <v>134</v>
      </c>
      <c r="E48" s="127">
        <f>SUM(Таблица1818[[#This Row],[Средний балл аттестата]:[Балл первоочередной]])</f>
        <v>4.16</v>
      </c>
      <c r="F48" s="178">
        <v>4.16</v>
      </c>
      <c r="G48" s="322" t="s">
        <v>733</v>
      </c>
      <c r="H48" s="323"/>
      <c r="I48" s="320" t="s">
        <v>477</v>
      </c>
      <c r="J48" s="178" t="s">
        <v>3</v>
      </c>
      <c r="K48" s="178"/>
      <c r="L48" s="178"/>
      <c r="M48" s="320" t="s">
        <v>1239</v>
      </c>
      <c r="N48" s="210" t="s">
        <v>202</v>
      </c>
      <c r="O48" s="178" t="s">
        <v>1248</v>
      </c>
      <c r="P48" s="324" t="s">
        <v>42</v>
      </c>
      <c r="Q48" s="324" t="s">
        <v>42</v>
      </c>
      <c r="R48" s="324" t="s">
        <v>42</v>
      </c>
      <c r="S48" s="178" t="s">
        <v>42</v>
      </c>
    </row>
    <row r="49" spans="1:33" ht="131.25" x14ac:dyDescent="0.25">
      <c r="A49" s="560">
        <f xml:space="preserve"> ROW() - 2</f>
        <v>47</v>
      </c>
      <c r="B49" s="178" t="s">
        <v>738</v>
      </c>
      <c r="C49" s="178" t="s">
        <v>224</v>
      </c>
      <c r="D49" s="178" t="s">
        <v>134</v>
      </c>
      <c r="E49" s="127">
        <f>SUM(Таблица1818[[#This Row],[Средний балл аттестата]:[Балл первоочередной]])</f>
        <v>4.12</v>
      </c>
      <c r="F49" s="176">
        <v>4.12</v>
      </c>
      <c r="G49" s="176" t="s">
        <v>733</v>
      </c>
      <c r="H49" s="176"/>
      <c r="I49" s="564" t="s">
        <v>476</v>
      </c>
      <c r="J49" s="178" t="s">
        <v>3</v>
      </c>
      <c r="K49" s="178" t="s">
        <v>110</v>
      </c>
      <c r="L49" s="178" t="s">
        <v>1069</v>
      </c>
      <c r="M49" s="177" t="s">
        <v>1239</v>
      </c>
      <c r="N49" s="178" t="s">
        <v>42</v>
      </c>
      <c r="O49" s="178" t="s">
        <v>42</v>
      </c>
      <c r="P49" s="178" t="s">
        <v>42</v>
      </c>
      <c r="Q49" s="178" t="s">
        <v>42</v>
      </c>
      <c r="R49" s="178" t="s">
        <v>42</v>
      </c>
      <c r="S49" s="178" t="s">
        <v>42</v>
      </c>
    </row>
    <row r="50" spans="1:33" ht="75" x14ac:dyDescent="0.25">
      <c r="A50" s="560">
        <v>55</v>
      </c>
      <c r="B50" s="178" t="s">
        <v>1104</v>
      </c>
      <c r="C50" s="178" t="s">
        <v>223</v>
      </c>
      <c r="D50" s="178" t="s">
        <v>134</v>
      </c>
      <c r="E50" s="127">
        <f>SUM(Таблица1818[[#This Row],[Средний балл аттестата]:[Балл первоочередной]])</f>
        <v>4</v>
      </c>
      <c r="F50" s="176">
        <v>4</v>
      </c>
      <c r="G50" s="176" t="s">
        <v>733</v>
      </c>
      <c r="H50" s="176"/>
      <c r="I50" s="178" t="s">
        <v>477</v>
      </c>
      <c r="J50" s="178" t="s">
        <v>3</v>
      </c>
      <c r="K50" s="178"/>
      <c r="L50" s="178"/>
      <c r="M50" s="178" t="s">
        <v>1239</v>
      </c>
      <c r="N50" s="178" t="s">
        <v>42</v>
      </c>
      <c r="O50" s="178" t="s">
        <v>42</v>
      </c>
      <c r="P50" s="178" t="s">
        <v>42</v>
      </c>
      <c r="Q50" s="178" t="s">
        <v>42</v>
      </c>
      <c r="R50" s="178" t="s">
        <v>42</v>
      </c>
      <c r="S50" s="178" t="s">
        <v>44</v>
      </c>
    </row>
    <row r="51" spans="1:33" ht="112.5" x14ac:dyDescent="0.25">
      <c r="A51" s="128">
        <f>ROW()-2</f>
        <v>49</v>
      </c>
      <c r="B51" s="178" t="s">
        <v>701</v>
      </c>
      <c r="C51" s="178" t="s">
        <v>222</v>
      </c>
      <c r="D51" s="178" t="s">
        <v>134</v>
      </c>
      <c r="E51" s="127">
        <f>SUM(Таблица1818[[#This Row],[Средний балл аттестата]:[Балл первоочередной]])</f>
        <v>3.82</v>
      </c>
      <c r="F51" s="176">
        <v>3.82</v>
      </c>
      <c r="G51" s="176" t="s">
        <v>733</v>
      </c>
      <c r="H51" s="178"/>
      <c r="I51" s="564" t="s">
        <v>476</v>
      </c>
      <c r="J51" s="178" t="s">
        <v>6</v>
      </c>
      <c r="K51" s="178" t="s">
        <v>3</v>
      </c>
      <c r="L51" s="178" t="s">
        <v>155</v>
      </c>
      <c r="M51" s="178" t="s">
        <v>1239</v>
      </c>
      <c r="N51" s="178" t="s">
        <v>42</v>
      </c>
      <c r="O51" s="178" t="s">
        <v>42</v>
      </c>
      <c r="P51" s="178" t="s">
        <v>42</v>
      </c>
      <c r="Q51" s="178" t="s">
        <v>42</v>
      </c>
      <c r="R51" s="178" t="s">
        <v>42</v>
      </c>
      <c r="S51" s="178" t="s">
        <v>42</v>
      </c>
    </row>
    <row r="52" spans="1:33" ht="75" x14ac:dyDescent="0.25">
      <c r="A52" s="560">
        <f xml:space="preserve"> ROW() - 2</f>
        <v>50</v>
      </c>
      <c r="B52" s="178" t="s">
        <v>1025</v>
      </c>
      <c r="C52" s="178" t="s">
        <v>223</v>
      </c>
      <c r="D52" s="178" t="s">
        <v>134</v>
      </c>
      <c r="E52" s="127">
        <f>SUM(Таблица1818[[#This Row],[Средний балл аттестата]:[Балл первоочередной]])</f>
        <v>3.79</v>
      </c>
      <c r="F52" s="176">
        <v>3.79</v>
      </c>
      <c r="G52" s="176" t="s">
        <v>733</v>
      </c>
      <c r="H52" s="176"/>
      <c r="I52" s="178" t="s">
        <v>477</v>
      </c>
      <c r="J52" s="178" t="s">
        <v>3</v>
      </c>
      <c r="K52" s="178"/>
      <c r="L52" s="178"/>
      <c r="M52" s="178"/>
      <c r="N52" s="178"/>
      <c r="O52" s="178"/>
      <c r="P52" s="178"/>
      <c r="Q52" s="178"/>
      <c r="R52" s="178"/>
      <c r="S52" s="178" t="s">
        <v>42</v>
      </c>
    </row>
    <row r="53" spans="1:33" ht="206.25" x14ac:dyDescent="0.25">
      <c r="A53" s="128">
        <f xml:space="preserve"> ROW()-2</f>
        <v>51</v>
      </c>
      <c r="B53" s="178" t="s">
        <v>757</v>
      </c>
      <c r="C53" s="178" t="s">
        <v>223</v>
      </c>
      <c r="D53" s="178" t="s">
        <v>134</v>
      </c>
      <c r="E53" s="127">
        <f>SUM(Таблица1818[[#This Row],[Средний балл аттестата]:[Балл первоочередной]])</f>
        <v>3.73</v>
      </c>
      <c r="F53" s="176">
        <v>3.73</v>
      </c>
      <c r="G53" s="176" t="s">
        <v>733</v>
      </c>
      <c r="H53" s="176"/>
      <c r="I53" s="178" t="s">
        <v>477</v>
      </c>
      <c r="J53" s="178" t="s">
        <v>5</v>
      </c>
      <c r="K53" s="178" t="s">
        <v>7</v>
      </c>
      <c r="L53" s="178" t="s">
        <v>758</v>
      </c>
      <c r="M53" s="178" t="s">
        <v>1239</v>
      </c>
      <c r="N53" s="178" t="s">
        <v>202</v>
      </c>
      <c r="O53" s="178" t="s">
        <v>1243</v>
      </c>
      <c r="P53" s="178"/>
      <c r="Q53" s="178"/>
      <c r="R53" s="178"/>
      <c r="S53" s="178" t="s">
        <v>44</v>
      </c>
    </row>
    <row r="54" spans="1:33" ht="75" x14ac:dyDescent="0.25">
      <c r="A54" s="560">
        <f xml:space="preserve"> ROW() - 2</f>
        <v>52</v>
      </c>
      <c r="B54" s="178" t="s">
        <v>412</v>
      </c>
      <c r="C54" s="178" t="s">
        <v>223</v>
      </c>
      <c r="D54" s="178" t="s">
        <v>134</v>
      </c>
      <c r="E54" s="127">
        <f>SUM(Таблица1818[[#This Row],[Средний балл аттестата]:[Балл первоочередной]])</f>
        <v>3.69</v>
      </c>
      <c r="F54" s="176">
        <v>3.69</v>
      </c>
      <c r="G54" s="176" t="s">
        <v>733</v>
      </c>
      <c r="H54" s="176"/>
      <c r="I54" s="320" t="s">
        <v>477</v>
      </c>
      <c r="J54" s="178" t="s">
        <v>3</v>
      </c>
      <c r="K54" s="178" t="s">
        <v>52</v>
      </c>
      <c r="L54" s="178"/>
      <c r="M54" s="177" t="s">
        <v>1239</v>
      </c>
      <c r="N54" s="178"/>
      <c r="O54" s="178"/>
      <c r="P54" s="178"/>
      <c r="Q54" s="178"/>
      <c r="R54" s="178"/>
      <c r="S54" s="178" t="s">
        <v>44</v>
      </c>
    </row>
    <row r="55" spans="1:33" ht="75" x14ac:dyDescent="0.25">
      <c r="A55" s="560">
        <f xml:space="preserve"> ROW() - 2</f>
        <v>53</v>
      </c>
      <c r="B55" s="178" t="s">
        <v>1045</v>
      </c>
      <c r="C55" s="178" t="s">
        <v>223</v>
      </c>
      <c r="D55" s="178" t="s">
        <v>134</v>
      </c>
      <c r="E55" s="127">
        <f>SUM(Таблица1818[[#This Row],[Средний балл аттестата]:[Балл первоочередной]])</f>
        <v>3.69</v>
      </c>
      <c r="F55" s="176">
        <v>3.69</v>
      </c>
      <c r="G55" s="176" t="s">
        <v>733</v>
      </c>
      <c r="H55" s="176"/>
      <c r="I55" s="178" t="s">
        <v>477</v>
      </c>
      <c r="J55" s="178" t="s">
        <v>3</v>
      </c>
      <c r="K55" s="178" t="s">
        <v>5</v>
      </c>
      <c r="L55" s="178"/>
      <c r="M55" s="178" t="s">
        <v>1239</v>
      </c>
      <c r="N55" s="178"/>
      <c r="O55" s="178"/>
      <c r="P55" s="178"/>
      <c r="Q55" s="178"/>
      <c r="R55" s="178"/>
      <c r="S55" s="178" t="s">
        <v>44</v>
      </c>
    </row>
    <row r="56" spans="1:33" ht="75" x14ac:dyDescent="0.25">
      <c r="A56" s="560">
        <v>57</v>
      </c>
      <c r="B56" s="178" t="s">
        <v>1196</v>
      </c>
      <c r="C56" s="178" t="s">
        <v>223</v>
      </c>
      <c r="D56" s="178" t="s">
        <v>134</v>
      </c>
      <c r="E56" s="127">
        <f>SUM(Таблица1818[[#This Row],[Средний балл аттестата]:[Балл первоочередной]])</f>
        <v>3.68</v>
      </c>
      <c r="F56" s="176">
        <v>3.68</v>
      </c>
      <c r="G56" s="176" t="s">
        <v>733</v>
      </c>
      <c r="H56" s="176"/>
      <c r="I56" s="178" t="s">
        <v>477</v>
      </c>
      <c r="J56" s="178" t="s">
        <v>3</v>
      </c>
      <c r="K56" s="178"/>
      <c r="L56" s="178"/>
      <c r="M56" s="178" t="s">
        <v>1239</v>
      </c>
      <c r="N56" s="178" t="s">
        <v>42</v>
      </c>
      <c r="O56" s="178" t="s">
        <v>42</v>
      </c>
      <c r="P56" s="178" t="s">
        <v>42</v>
      </c>
      <c r="Q56" s="178" t="s">
        <v>42</v>
      </c>
      <c r="R56" s="178" t="s">
        <v>42</v>
      </c>
      <c r="S56" s="178" t="s">
        <v>42</v>
      </c>
    </row>
    <row r="57" spans="1:33" ht="75" x14ac:dyDescent="0.25">
      <c r="A57" s="560">
        <f xml:space="preserve"> ROW() - 2</f>
        <v>55</v>
      </c>
      <c r="B57" s="176" t="s">
        <v>933</v>
      </c>
      <c r="C57" s="176" t="s">
        <v>223</v>
      </c>
      <c r="D57" s="178" t="s">
        <v>136</v>
      </c>
      <c r="E57" s="127">
        <f>SUM(Таблица1818[[#This Row],[Средний балл аттестата]:[Балл первоочередной]])</f>
        <v>3.5</v>
      </c>
      <c r="F57" s="176">
        <v>3.5</v>
      </c>
      <c r="G57" s="176" t="s">
        <v>733</v>
      </c>
      <c r="H57" s="176"/>
      <c r="I57" s="178" t="s">
        <v>477</v>
      </c>
      <c r="J57" s="178" t="s">
        <v>3</v>
      </c>
      <c r="K57" s="178"/>
      <c r="L57" s="178"/>
      <c r="M57" s="178" t="s">
        <v>1239</v>
      </c>
      <c r="N57" s="178"/>
      <c r="O57" s="178"/>
      <c r="P57" s="178"/>
      <c r="Q57" s="178"/>
      <c r="R57" s="178"/>
      <c r="S57" s="178" t="s">
        <v>42</v>
      </c>
    </row>
    <row r="58" spans="1:33" ht="75" x14ac:dyDescent="0.25">
      <c r="A58" s="560">
        <f xml:space="preserve"> ROW() - 2</f>
        <v>56</v>
      </c>
      <c r="B58" s="178" t="s">
        <v>656</v>
      </c>
      <c r="C58" s="178" t="s">
        <v>223</v>
      </c>
      <c r="D58" s="178" t="s">
        <v>136</v>
      </c>
      <c r="E58" s="127">
        <f>SUM(Таблица1818[[#This Row],[Средний балл аттестата]:[Балл первоочередной]])</f>
        <v>3.47</v>
      </c>
      <c r="F58" s="176">
        <v>3.47</v>
      </c>
      <c r="G58" s="176" t="s">
        <v>733</v>
      </c>
      <c r="H58" s="176"/>
      <c r="I58" s="178" t="s">
        <v>477</v>
      </c>
      <c r="J58" s="178" t="s">
        <v>3</v>
      </c>
      <c r="K58" s="178"/>
      <c r="L58" s="178"/>
      <c r="M58" s="178" t="s">
        <v>1239</v>
      </c>
      <c r="N58" s="178"/>
      <c r="O58" s="178"/>
      <c r="P58" s="178"/>
      <c r="Q58" s="178"/>
      <c r="R58" s="178"/>
      <c r="S58" s="178" t="s">
        <v>42</v>
      </c>
    </row>
    <row r="59" spans="1:33" ht="75" x14ac:dyDescent="0.25">
      <c r="A59" s="560">
        <f xml:space="preserve"> ROW() - 2</f>
        <v>57</v>
      </c>
      <c r="B59" s="178" t="s">
        <v>825</v>
      </c>
      <c r="C59" s="178" t="s">
        <v>224</v>
      </c>
      <c r="D59" s="178" t="s">
        <v>134</v>
      </c>
      <c r="E59" s="127">
        <f>SUM(Таблица1818[[#This Row],[Средний балл аттестата]:[Балл первоочередной]])</f>
        <v>3.18</v>
      </c>
      <c r="F59" s="176">
        <v>3.18</v>
      </c>
      <c r="G59" s="176" t="s">
        <v>733</v>
      </c>
      <c r="H59" s="176"/>
      <c r="I59" s="178" t="s">
        <v>477</v>
      </c>
      <c r="J59" s="178" t="s">
        <v>3</v>
      </c>
      <c r="K59" s="178"/>
      <c r="L59" s="178"/>
      <c r="M59" s="178" t="s">
        <v>1239</v>
      </c>
      <c r="N59" s="178" t="s">
        <v>42</v>
      </c>
      <c r="O59" s="178" t="s">
        <v>42</v>
      </c>
      <c r="P59" s="178" t="s">
        <v>42</v>
      </c>
      <c r="Q59" s="178" t="s">
        <v>42</v>
      </c>
      <c r="R59" s="178" t="s">
        <v>42</v>
      </c>
      <c r="S59" s="178" t="s">
        <v>42</v>
      </c>
    </row>
    <row r="60" spans="1:33" ht="20.25" x14ac:dyDescent="0.25">
      <c r="A60" s="523"/>
      <c r="B60" s="532"/>
      <c r="C60" s="175"/>
      <c r="D60" s="175"/>
      <c r="E60" s="175"/>
      <c r="F60" s="175"/>
      <c r="G60" s="542"/>
      <c r="H60" s="175"/>
      <c r="I60" s="175"/>
      <c r="J60" s="204"/>
      <c r="K60" s="533"/>
      <c r="L60" s="533"/>
      <c r="M60" s="533"/>
      <c r="N60" s="175"/>
      <c r="O60" s="175"/>
      <c r="P60" s="175"/>
      <c r="Q60" s="175"/>
      <c r="R60" s="175"/>
      <c r="S60" s="175"/>
      <c r="T60" s="175"/>
      <c r="U60" s="175"/>
      <c r="V60" s="542"/>
      <c r="W60" s="175"/>
      <c r="X60" s="175"/>
      <c r="Y60" s="175"/>
      <c r="Z60" s="175"/>
      <c r="AA60" s="175"/>
      <c r="AB60" s="175"/>
      <c r="AC60" s="175"/>
      <c r="AD60" s="175"/>
      <c r="AE60" s="175"/>
      <c r="AF60" s="565"/>
      <c r="AG60" s="557"/>
    </row>
    <row r="61" spans="1:33" ht="20.25" x14ac:dyDescent="0.25">
      <c r="A61" s="523"/>
      <c r="B61" s="532"/>
      <c r="C61" s="175"/>
      <c r="D61" s="175"/>
      <c r="E61" s="175"/>
      <c r="F61" s="175"/>
      <c r="G61" s="542"/>
      <c r="H61" s="175"/>
      <c r="I61" s="175"/>
      <c r="J61" s="204"/>
      <c r="K61" s="533"/>
      <c r="L61" s="533"/>
      <c r="M61" s="533"/>
      <c r="N61" s="175"/>
      <c r="O61" s="175"/>
      <c r="P61" s="175"/>
      <c r="Q61" s="175"/>
      <c r="R61" s="175"/>
      <c r="S61" s="175"/>
      <c r="T61" s="175"/>
      <c r="U61" s="175"/>
      <c r="V61" s="542"/>
      <c r="W61" s="175"/>
      <c r="X61" s="175"/>
      <c r="Y61" s="175"/>
      <c r="Z61" s="175"/>
      <c r="AA61" s="175"/>
      <c r="AB61" s="175"/>
      <c r="AC61" s="175"/>
      <c r="AD61" s="175"/>
      <c r="AE61" s="175"/>
      <c r="AF61" s="565"/>
      <c r="AG61" s="557"/>
    </row>
    <row r="62" spans="1:33" x14ac:dyDescent="0.25">
      <c r="B62" s="1"/>
      <c r="C62" s="566"/>
      <c r="X62" s="567"/>
    </row>
    <row r="63" spans="1:33" x14ac:dyDescent="0.25">
      <c r="B63" s="1"/>
      <c r="C63" s="566"/>
      <c r="X63" s="567"/>
    </row>
    <row r="64" spans="1:33" x14ac:dyDescent="0.25">
      <c r="B64" s="1"/>
      <c r="C64" s="566"/>
      <c r="X64" s="567"/>
    </row>
    <row r="65" spans="2:24" x14ac:dyDescent="0.25">
      <c r="B65" s="1"/>
      <c r="C65" s="566"/>
      <c r="X65" s="567"/>
    </row>
    <row r="66" spans="2:24" x14ac:dyDescent="0.25">
      <c r="B66" s="1"/>
      <c r="C66" s="566"/>
      <c r="X66" s="567"/>
    </row>
    <row r="67" spans="2:24" x14ac:dyDescent="0.25">
      <c r="B67" s="1"/>
      <c r="C67" s="566"/>
      <c r="X67" s="567"/>
    </row>
    <row r="68" spans="2:24" x14ac:dyDescent="0.25">
      <c r="B68" s="1"/>
      <c r="C68" s="566"/>
      <c r="X68" s="567"/>
    </row>
    <row r="69" spans="2:24" x14ac:dyDescent="0.25">
      <c r="B69" s="1"/>
      <c r="C69" s="566"/>
      <c r="X69" s="567"/>
    </row>
    <row r="70" spans="2:24" x14ac:dyDescent="0.25">
      <c r="B70" s="1"/>
      <c r="C70" s="566"/>
      <c r="X70" s="567"/>
    </row>
    <row r="71" spans="2:24" x14ac:dyDescent="0.25">
      <c r="B71" s="1"/>
      <c r="C71" s="566"/>
      <c r="X71" s="567"/>
    </row>
    <row r="72" spans="2:24" x14ac:dyDescent="0.25">
      <c r="B72" s="1"/>
      <c r="C72" s="566"/>
      <c r="X72" s="567"/>
    </row>
    <row r="73" spans="2:24" x14ac:dyDescent="0.25">
      <c r="B73" s="1"/>
      <c r="C73" s="566"/>
      <c r="X73" s="567"/>
    </row>
    <row r="74" spans="2:24" x14ac:dyDescent="0.25">
      <c r="B74" s="1"/>
      <c r="C74" s="566"/>
      <c r="X74" s="568"/>
    </row>
    <row r="75" spans="2:24" x14ac:dyDescent="0.25">
      <c r="B75" s="1"/>
      <c r="C75" s="566"/>
      <c r="X75" s="567"/>
    </row>
    <row r="76" spans="2:24" x14ac:dyDescent="0.25">
      <c r="B76" s="1"/>
      <c r="C76" s="566"/>
      <c r="X76" s="567"/>
    </row>
    <row r="77" spans="2:24" x14ac:dyDescent="0.25">
      <c r="B77" s="1"/>
      <c r="C77" s="566"/>
      <c r="X77" s="567"/>
    </row>
    <row r="78" spans="2:24" x14ac:dyDescent="0.25">
      <c r="B78" s="1"/>
      <c r="C78" s="566"/>
      <c r="X78" s="567"/>
    </row>
    <row r="79" spans="2:24" x14ac:dyDescent="0.25">
      <c r="B79" s="1"/>
      <c r="C79" s="566"/>
      <c r="X79" s="567"/>
    </row>
    <row r="80" spans="2:24" x14ac:dyDescent="0.25">
      <c r="B80" s="1"/>
      <c r="C80" s="566"/>
      <c r="X80" s="567"/>
    </row>
    <row r="81" spans="2:24" x14ac:dyDescent="0.25">
      <c r="B81" s="1"/>
      <c r="C81" s="566"/>
      <c r="X81" s="567"/>
    </row>
    <row r="82" spans="2:24" x14ac:dyDescent="0.25">
      <c r="B82" s="1"/>
      <c r="C82" s="566"/>
      <c r="X82" s="567"/>
    </row>
    <row r="83" spans="2:24" x14ac:dyDescent="0.25">
      <c r="B83" s="1"/>
      <c r="C83" s="566"/>
      <c r="X83" s="567"/>
    </row>
    <row r="84" spans="2:24" x14ac:dyDescent="0.25">
      <c r="B84" s="1"/>
      <c r="C84" s="566"/>
      <c r="X84" s="567"/>
    </row>
    <row r="85" spans="2:24" x14ac:dyDescent="0.25">
      <c r="B85" s="1"/>
      <c r="C85" s="566"/>
      <c r="X85" s="567"/>
    </row>
    <row r="86" spans="2:24" x14ac:dyDescent="0.25">
      <c r="B86" s="1"/>
      <c r="C86" s="566"/>
      <c r="X86" s="567"/>
    </row>
    <row r="87" spans="2:24" x14ac:dyDescent="0.25">
      <c r="B87" s="1"/>
      <c r="C87" s="566"/>
      <c r="X87" s="567"/>
    </row>
    <row r="88" spans="2:24" x14ac:dyDescent="0.25">
      <c r="B88" s="1"/>
      <c r="C88" s="566"/>
      <c r="X88" s="567"/>
    </row>
    <row r="89" spans="2:24" x14ac:dyDescent="0.25">
      <c r="B89" s="1"/>
      <c r="C89" s="566"/>
      <c r="X89" s="567"/>
    </row>
    <row r="90" spans="2:24" x14ac:dyDescent="0.25">
      <c r="B90" s="1"/>
      <c r="C90" s="566"/>
      <c r="X90" s="567"/>
    </row>
    <row r="91" spans="2:24" x14ac:dyDescent="0.25">
      <c r="B91" s="1"/>
      <c r="C91" s="566"/>
      <c r="X91" s="567"/>
    </row>
    <row r="92" spans="2:24" x14ac:dyDescent="0.25">
      <c r="B92" s="1"/>
      <c r="C92" s="566"/>
      <c r="X92" s="567"/>
    </row>
    <row r="93" spans="2:24" x14ac:dyDescent="0.25">
      <c r="B93" s="1"/>
      <c r="C93" s="566"/>
      <c r="X93" s="567"/>
    </row>
    <row r="94" spans="2:24" x14ac:dyDescent="0.25">
      <c r="B94" s="1"/>
      <c r="C94" s="566"/>
      <c r="X94" s="567"/>
    </row>
    <row r="95" spans="2:24" x14ac:dyDescent="0.25">
      <c r="B95" s="1"/>
      <c r="C95" s="566"/>
      <c r="X95" s="568"/>
    </row>
    <row r="96" spans="2:24" x14ac:dyDescent="0.25">
      <c r="B96" s="1"/>
      <c r="C96" s="566"/>
      <c r="X96" s="567"/>
    </row>
    <row r="97" spans="2:24" x14ac:dyDescent="0.25">
      <c r="B97" s="1"/>
      <c r="C97" s="566"/>
      <c r="X97" s="567"/>
    </row>
    <row r="98" spans="2:24" x14ac:dyDescent="0.25">
      <c r="B98" s="1"/>
      <c r="C98" s="566"/>
      <c r="X98" s="569"/>
    </row>
    <row r="99" spans="2:24" x14ac:dyDescent="0.25">
      <c r="B99" s="1"/>
      <c r="C99" s="566"/>
      <c r="X99" s="567"/>
    </row>
    <row r="100" spans="2:24" x14ac:dyDescent="0.25">
      <c r="B100" s="1"/>
      <c r="C100" s="566"/>
      <c r="X100" s="567"/>
    </row>
    <row r="101" spans="2:24" x14ac:dyDescent="0.25">
      <c r="B101" s="1"/>
      <c r="C101" s="566"/>
      <c r="X101" s="567"/>
    </row>
    <row r="102" spans="2:24" x14ac:dyDescent="0.25">
      <c r="B102" s="1"/>
      <c r="C102" s="566"/>
      <c r="X102" s="567"/>
    </row>
    <row r="103" spans="2:24" x14ac:dyDescent="0.25">
      <c r="B103" s="1"/>
      <c r="C103" s="566"/>
      <c r="X103" s="567"/>
    </row>
    <row r="104" spans="2:24" x14ac:dyDescent="0.25">
      <c r="B104" s="1"/>
      <c r="C104" s="566"/>
      <c r="X104" s="567"/>
    </row>
    <row r="105" spans="2:24" x14ac:dyDescent="0.25">
      <c r="B105" s="1"/>
      <c r="C105" s="566"/>
      <c r="X105" s="567"/>
    </row>
    <row r="106" spans="2:24" x14ac:dyDescent="0.25">
      <c r="B106" s="1"/>
      <c r="C106" s="566"/>
      <c r="X106" s="567"/>
    </row>
    <row r="107" spans="2:24" x14ac:dyDescent="0.25">
      <c r="B107" s="1"/>
      <c r="C107" s="566"/>
      <c r="X107" s="567"/>
    </row>
    <row r="108" spans="2:24" x14ac:dyDescent="0.25">
      <c r="B108" s="1"/>
      <c r="C108" s="566"/>
      <c r="X108" s="567"/>
    </row>
    <row r="109" spans="2:24" x14ac:dyDescent="0.25">
      <c r="B109" s="1"/>
      <c r="C109" s="566"/>
      <c r="X109" s="567"/>
    </row>
    <row r="110" spans="2:24" x14ac:dyDescent="0.25">
      <c r="B110" s="1"/>
      <c r="C110" s="566"/>
      <c r="X110" s="567"/>
    </row>
    <row r="111" spans="2:24" x14ac:dyDescent="0.25">
      <c r="B111" s="1"/>
      <c r="C111" s="566"/>
      <c r="X111" s="567"/>
    </row>
    <row r="112" spans="2:24" x14ac:dyDescent="0.25">
      <c r="B112" s="1"/>
      <c r="C112" s="566"/>
      <c r="X112" s="567"/>
    </row>
    <row r="113" spans="2:24" x14ac:dyDescent="0.25">
      <c r="B113" s="1"/>
      <c r="C113" s="566"/>
      <c r="X113" s="567"/>
    </row>
    <row r="114" spans="2:24" x14ac:dyDescent="0.25">
      <c r="B114" s="1"/>
      <c r="C114" s="566"/>
      <c r="X114" s="567"/>
    </row>
    <row r="115" spans="2:24" x14ac:dyDescent="0.25">
      <c r="B115" s="1"/>
      <c r="C115" s="566"/>
      <c r="X115" s="567"/>
    </row>
    <row r="116" spans="2:24" x14ac:dyDescent="0.25">
      <c r="B116" s="1"/>
      <c r="C116" s="566"/>
      <c r="X116" s="567"/>
    </row>
    <row r="117" spans="2:24" x14ac:dyDescent="0.25">
      <c r="B117" s="1"/>
      <c r="C117" s="566"/>
      <c r="X117" s="567"/>
    </row>
    <row r="118" spans="2:24" x14ac:dyDescent="0.25">
      <c r="B118" s="1"/>
      <c r="C118" s="566"/>
      <c r="X118" s="567"/>
    </row>
    <row r="119" spans="2:24" x14ac:dyDescent="0.25">
      <c r="B119" s="1"/>
      <c r="C119" s="566"/>
      <c r="X119" s="567"/>
    </row>
  </sheetData>
  <mergeCells count="1">
    <mergeCell ref="A1:AF1"/>
  </mergeCells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CF0A1-1D57-4825-B000-3C51BCF8277E}">
  <sheetPr>
    <pageSetUpPr fitToPage="1"/>
  </sheetPr>
  <dimension ref="A1:R122"/>
  <sheetViews>
    <sheetView view="pageBreakPreview" zoomScale="60" zoomScaleNormal="84" workbookViewId="0">
      <selection activeCell="O2" sqref="O1:R1048576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518" t="s">
        <v>715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</row>
    <row r="2" spans="1:15" s="7" customFormat="1" ht="47.25" customHeight="1" x14ac:dyDescent="0.25">
      <c r="A2" s="83" t="s">
        <v>36</v>
      </c>
      <c r="B2" s="81" t="s">
        <v>12</v>
      </c>
      <c r="C2" s="81" t="s">
        <v>226</v>
      </c>
      <c r="D2" s="81" t="s">
        <v>22</v>
      </c>
      <c r="E2" s="82" t="s">
        <v>23</v>
      </c>
      <c r="F2" s="82" t="s">
        <v>2</v>
      </c>
      <c r="G2" s="81" t="s">
        <v>24</v>
      </c>
      <c r="H2" s="79" t="s">
        <v>37</v>
      </c>
      <c r="I2" s="81" t="s">
        <v>15</v>
      </c>
      <c r="J2" s="81" t="s">
        <v>1</v>
      </c>
      <c r="K2" s="81" t="s">
        <v>10</v>
      </c>
      <c r="L2" s="81" t="s">
        <v>11</v>
      </c>
      <c r="M2" s="81" t="s">
        <v>21</v>
      </c>
      <c r="N2" s="81" t="s">
        <v>29</v>
      </c>
      <c r="O2" s="83" t="s">
        <v>20</v>
      </c>
    </row>
    <row r="3" spans="1:15" s="7" customFormat="1" ht="56.25" x14ac:dyDescent="0.25">
      <c r="A3" s="168">
        <f t="shared" ref="A3:A34" si="0">ROW()-2</f>
        <v>1</v>
      </c>
      <c r="B3" s="181" t="s">
        <v>455</v>
      </c>
      <c r="C3" s="181" t="s">
        <v>223</v>
      </c>
      <c r="D3" s="179" t="s">
        <v>134</v>
      </c>
      <c r="E3" s="176">
        <f>SUM(Таблица24345678[[#This Row],[Средний балл аттестата]:[Балл первоочередной]])</f>
        <v>4.82</v>
      </c>
      <c r="F3" s="182">
        <v>4.82</v>
      </c>
      <c r="G3" s="179"/>
      <c r="H3" s="179"/>
      <c r="I3" s="179" t="s">
        <v>477</v>
      </c>
      <c r="J3" s="179" t="s">
        <v>52</v>
      </c>
      <c r="K3" s="179" t="s">
        <v>7</v>
      </c>
      <c r="L3" s="179" t="s">
        <v>1063</v>
      </c>
      <c r="M3" s="179" t="s">
        <v>42</v>
      </c>
      <c r="N3" s="179"/>
      <c r="O3" s="179" t="s">
        <v>42</v>
      </c>
    </row>
    <row r="4" spans="1:15" s="7" customFormat="1" ht="37.5" x14ac:dyDescent="0.3">
      <c r="A4" s="104">
        <f t="shared" si="0"/>
        <v>2</v>
      </c>
      <c r="B4" s="95" t="s">
        <v>1099</v>
      </c>
      <c r="C4" s="172" t="s">
        <v>223</v>
      </c>
      <c r="D4" s="94" t="s">
        <v>134</v>
      </c>
      <c r="E4" s="97">
        <f>SUM(Таблица24345678[[#This Row],[Средний балл аттестата]:[Балл первоочередной]])</f>
        <v>4.5599999999999996</v>
      </c>
      <c r="F4" s="97">
        <v>4.5599999999999996</v>
      </c>
      <c r="G4" s="94"/>
      <c r="H4" s="94"/>
      <c r="I4" s="94" t="s">
        <v>477</v>
      </c>
      <c r="J4" s="94" t="s">
        <v>7</v>
      </c>
      <c r="K4" s="94" t="s">
        <v>47</v>
      </c>
      <c r="L4" s="94" t="s">
        <v>1092</v>
      </c>
      <c r="M4" s="94" t="s">
        <v>42</v>
      </c>
      <c r="N4" s="94" t="s">
        <v>42</v>
      </c>
      <c r="O4" s="94" t="s">
        <v>42</v>
      </c>
    </row>
    <row r="5" spans="1:15" s="7" customFormat="1" ht="18.75" x14ac:dyDescent="0.25">
      <c r="A5" s="104">
        <f t="shared" si="0"/>
        <v>3</v>
      </c>
      <c r="B5" s="106" t="s">
        <v>908</v>
      </c>
      <c r="C5" s="106" t="s">
        <v>223</v>
      </c>
      <c r="D5" s="105" t="s">
        <v>134</v>
      </c>
      <c r="E5" s="97">
        <f>SUM(Таблица24345678[[#This Row],[Средний балл аттестата]:[Балл первоочередной]])</f>
        <v>4.0599999999999996</v>
      </c>
      <c r="F5" s="108">
        <v>4.0599999999999996</v>
      </c>
      <c r="G5" s="105"/>
      <c r="H5" s="105"/>
      <c r="I5" s="105" t="s">
        <v>477</v>
      </c>
      <c r="J5" s="105" t="s">
        <v>110</v>
      </c>
      <c r="K5" s="105"/>
      <c r="L5" s="105"/>
      <c r="M5" s="105" t="s">
        <v>42</v>
      </c>
      <c r="N5" s="105"/>
      <c r="O5" s="105" t="s">
        <v>44</v>
      </c>
    </row>
    <row r="6" spans="1:15" s="85" customFormat="1" ht="18.75" x14ac:dyDescent="0.25">
      <c r="A6" s="104">
        <f t="shared" si="0"/>
        <v>4</v>
      </c>
      <c r="B6" s="90" t="s">
        <v>714</v>
      </c>
      <c r="C6" s="90" t="s">
        <v>223</v>
      </c>
      <c r="D6" s="87" t="s">
        <v>134</v>
      </c>
      <c r="E6" s="89">
        <f>SUM(Таблица24345678[[#This Row],[Средний балл аттестата]:[Балл первоочередной]])</f>
        <v>3.69</v>
      </c>
      <c r="F6" s="89">
        <v>3.69</v>
      </c>
      <c r="G6" s="87"/>
      <c r="H6" s="87"/>
      <c r="I6" s="87" t="s">
        <v>477</v>
      </c>
      <c r="J6" s="87" t="s">
        <v>110</v>
      </c>
      <c r="K6" s="87"/>
      <c r="L6" s="87"/>
      <c r="M6" s="87" t="s">
        <v>42</v>
      </c>
      <c r="N6" s="87"/>
      <c r="O6" s="109"/>
    </row>
    <row r="7" spans="1:15" s="7" customFormat="1" ht="37.5" x14ac:dyDescent="0.25">
      <c r="A7" s="104">
        <f t="shared" si="0"/>
        <v>5</v>
      </c>
      <c r="B7" s="90" t="s">
        <v>484</v>
      </c>
      <c r="C7" s="90" t="s">
        <v>222</v>
      </c>
      <c r="D7" s="87" t="s">
        <v>134</v>
      </c>
      <c r="E7" s="97">
        <f>SUM(Таблица24345678[[#This Row],[Средний балл аттестата]:[Балл первоочередной]])</f>
        <v>3.38</v>
      </c>
      <c r="F7" s="89">
        <v>3.38</v>
      </c>
      <c r="G7" s="87"/>
      <c r="H7" s="87"/>
      <c r="I7" s="87" t="s">
        <v>479</v>
      </c>
      <c r="J7" s="87" t="s">
        <v>52</v>
      </c>
      <c r="K7" s="87" t="s">
        <v>110</v>
      </c>
      <c r="L7" s="87" t="s">
        <v>7</v>
      </c>
      <c r="M7" s="87" t="s">
        <v>42</v>
      </c>
      <c r="N7" s="87" t="s">
        <v>42</v>
      </c>
      <c r="O7" s="109" t="s">
        <v>42</v>
      </c>
    </row>
    <row r="8" spans="1:15" s="7" customFormat="1" ht="18.75" x14ac:dyDescent="0.25">
      <c r="A8" s="104">
        <f t="shared" si="0"/>
        <v>6</v>
      </c>
      <c r="B8" s="106" t="s">
        <v>779</v>
      </c>
      <c r="C8" s="106" t="s">
        <v>223</v>
      </c>
      <c r="D8" s="105" t="s">
        <v>134</v>
      </c>
      <c r="E8" s="97">
        <f>SUM(Таблица24345678[[#This Row],[Средний балл аттестата]:[Балл первоочередной]])</f>
        <v>3.37</v>
      </c>
      <c r="F8" s="89">
        <v>3.37</v>
      </c>
      <c r="G8" s="87"/>
      <c r="H8" s="87"/>
      <c r="I8" s="87" t="s">
        <v>477</v>
      </c>
      <c r="J8" s="87" t="s">
        <v>110</v>
      </c>
      <c r="K8" s="87"/>
      <c r="L8" s="87"/>
      <c r="M8" s="87" t="s">
        <v>42</v>
      </c>
      <c r="N8" s="87"/>
      <c r="O8" s="109" t="s">
        <v>42</v>
      </c>
    </row>
    <row r="9" spans="1:15" ht="56.25" x14ac:dyDescent="0.3">
      <c r="A9" s="95">
        <f t="shared" si="0"/>
        <v>7</v>
      </c>
      <c r="B9" s="94" t="s">
        <v>414</v>
      </c>
      <c r="C9" s="105" t="s">
        <v>223</v>
      </c>
      <c r="D9" s="94" t="s">
        <v>134</v>
      </c>
      <c r="E9" s="97">
        <f>SUM(Таблица24345678[[#This Row],[Средний балл аттестата]:[Балл первоочередной]])</f>
        <v>3.32</v>
      </c>
      <c r="F9" s="97">
        <v>3.32</v>
      </c>
      <c r="G9" s="150"/>
      <c r="H9" s="150"/>
      <c r="I9" s="94" t="s">
        <v>477</v>
      </c>
      <c r="J9" s="94" t="s">
        <v>5</v>
      </c>
      <c r="K9" s="94" t="s">
        <v>7</v>
      </c>
      <c r="L9" s="146" t="s">
        <v>16</v>
      </c>
      <c r="M9" s="146" t="s">
        <v>42</v>
      </c>
      <c r="N9" s="94" t="s">
        <v>168</v>
      </c>
      <c r="O9" s="94" t="s">
        <v>44</v>
      </c>
    </row>
    <row r="10" spans="1:15" ht="18.75" x14ac:dyDescent="0.25">
      <c r="A10" s="106">
        <f t="shared" si="0"/>
        <v>8</v>
      </c>
      <c r="B10" s="106" t="s">
        <v>135</v>
      </c>
      <c r="C10" s="105" t="s">
        <v>222</v>
      </c>
      <c r="D10" s="105" t="s">
        <v>136</v>
      </c>
      <c r="E10" s="108">
        <f>SUM(Таблица24345678[[#This Row],[Средний балл аттестата]:[Балл первоочередной]])</f>
        <v>3.31</v>
      </c>
      <c r="F10" s="108">
        <v>3.31</v>
      </c>
      <c r="G10" s="105"/>
      <c r="H10" s="105"/>
      <c r="I10" s="105" t="s">
        <v>479</v>
      </c>
      <c r="J10" s="105" t="s">
        <v>110</v>
      </c>
      <c r="K10" s="105"/>
      <c r="L10" s="105"/>
      <c r="M10" s="105" t="s">
        <v>42</v>
      </c>
      <c r="N10" s="94" t="s">
        <v>42</v>
      </c>
      <c r="O10" s="105" t="s">
        <v>42</v>
      </c>
    </row>
    <row r="11" spans="1:15" s="7" customFormat="1" ht="18.75" x14ac:dyDescent="0.25">
      <c r="A11" s="95">
        <f t="shared" si="0"/>
        <v>9</v>
      </c>
      <c r="B11" s="90"/>
      <c r="C11" s="90"/>
      <c r="D11" s="87"/>
      <c r="E11" s="89">
        <f>SUM(Таблица24345678[[#This Row],[Средний балл аттестата]:[Балл первоочередной]])</f>
        <v>0</v>
      </c>
      <c r="F11" s="89"/>
      <c r="G11" s="87"/>
      <c r="H11" s="87"/>
      <c r="I11" s="87"/>
      <c r="J11" s="87"/>
      <c r="K11" s="87"/>
      <c r="L11" s="87"/>
      <c r="M11" s="87"/>
      <c r="N11" s="87"/>
      <c r="O11" s="109"/>
    </row>
    <row r="12" spans="1:15" s="7" customFormat="1" ht="18.75" x14ac:dyDescent="0.25">
      <c r="A12" s="104">
        <f t="shared" si="0"/>
        <v>10</v>
      </c>
      <c r="B12" s="87"/>
      <c r="C12" s="87"/>
      <c r="D12" s="87"/>
      <c r="E12" s="89">
        <f>SUM(Таблица24345678[[#This Row],[Средний балл аттестата]:[Балл первоочередной]])</f>
        <v>0</v>
      </c>
      <c r="F12" s="89"/>
      <c r="G12" s="87"/>
      <c r="H12" s="87"/>
      <c r="I12" s="87"/>
      <c r="J12" s="87"/>
      <c r="K12" s="87"/>
      <c r="L12" s="87"/>
      <c r="M12" s="87"/>
      <c r="N12" s="87"/>
      <c r="O12" s="109"/>
    </row>
    <row r="13" spans="1:15" s="7" customFormat="1" ht="18.75" x14ac:dyDescent="0.25">
      <c r="A13" s="104">
        <f t="shared" si="0"/>
        <v>11</v>
      </c>
      <c r="B13" s="90"/>
      <c r="C13" s="90"/>
      <c r="D13" s="87"/>
      <c r="E13" s="89">
        <f>SUM(Таблица24345678[[#This Row],[Средний балл аттестата]:[Балл первоочередной]])</f>
        <v>0</v>
      </c>
      <c r="F13" s="89"/>
      <c r="G13" s="87"/>
      <c r="H13" s="87"/>
      <c r="I13" s="87"/>
      <c r="J13" s="87"/>
      <c r="K13" s="87"/>
      <c r="L13" s="87"/>
      <c r="M13" s="87"/>
      <c r="N13" s="87"/>
      <c r="O13" s="109"/>
    </row>
    <row r="14" spans="1:15" s="7" customFormat="1" ht="18.75" x14ac:dyDescent="0.25">
      <c r="A14" s="104">
        <f t="shared" si="0"/>
        <v>12</v>
      </c>
      <c r="B14" s="87"/>
      <c r="C14" s="87"/>
      <c r="D14" s="87"/>
      <c r="E14" s="89">
        <f>SUM(Таблица24345678[[#This Row],[Средний балл аттестата]:[Балл первоочередной]])</f>
        <v>0</v>
      </c>
      <c r="F14" s="89"/>
      <c r="G14" s="87"/>
      <c r="H14" s="87"/>
      <c r="I14" s="87"/>
      <c r="J14" s="87"/>
      <c r="K14" s="87"/>
      <c r="L14" s="87"/>
      <c r="M14" s="87"/>
      <c r="N14" s="87"/>
      <c r="O14" s="109"/>
    </row>
    <row r="15" spans="1:15" s="7" customFormat="1" ht="18.75" x14ac:dyDescent="0.25">
      <c r="A15" s="104">
        <f t="shared" si="0"/>
        <v>13</v>
      </c>
      <c r="B15" s="90"/>
      <c r="C15" s="90"/>
      <c r="D15" s="89"/>
      <c r="E15" s="89">
        <f>SUM(Таблица24345678[[#This Row],[Средний балл аттестата]:[Балл первоочередной]])</f>
        <v>0</v>
      </c>
      <c r="F15" s="89"/>
      <c r="G15" s="87"/>
      <c r="H15" s="87"/>
      <c r="I15" s="87"/>
      <c r="J15" s="87"/>
      <c r="K15" s="87"/>
      <c r="L15" s="87"/>
      <c r="M15" s="87"/>
      <c r="N15" s="87"/>
      <c r="O15" s="109"/>
    </row>
    <row r="16" spans="1:15" s="7" customFormat="1" ht="18.75" x14ac:dyDescent="0.25">
      <c r="A16" s="104">
        <f t="shared" si="0"/>
        <v>14</v>
      </c>
      <c r="B16" s="106"/>
      <c r="C16" s="106"/>
      <c r="D16" s="105"/>
      <c r="E16" s="89">
        <f>SUM(Таблица24345678[[#This Row],[Средний балл аттестата]:[Балл первоочередной]])</f>
        <v>0</v>
      </c>
      <c r="F16" s="108"/>
      <c r="G16" s="105"/>
      <c r="H16" s="105"/>
      <c r="I16" s="105"/>
      <c r="J16" s="87"/>
      <c r="K16" s="87"/>
      <c r="L16" s="87"/>
      <c r="M16" s="105"/>
      <c r="N16" s="105"/>
      <c r="O16" s="105"/>
    </row>
    <row r="17" spans="1:17" s="7" customFormat="1" ht="20.25" x14ac:dyDescent="0.25">
      <c r="A17" s="86">
        <f t="shared" si="0"/>
        <v>15</v>
      </c>
      <c r="B17" s="87"/>
      <c r="C17" s="87"/>
      <c r="D17" s="87"/>
      <c r="E17" s="89">
        <f>SUM(Таблица24345678[[#This Row],[Средний балл аттестата]:[Балл первоочередной]])</f>
        <v>0</v>
      </c>
      <c r="F17" s="89"/>
      <c r="G17" s="89"/>
      <c r="H17" s="89"/>
      <c r="I17" s="87"/>
      <c r="J17" s="87"/>
      <c r="K17" s="87"/>
      <c r="L17" s="87"/>
      <c r="M17" s="87"/>
      <c r="N17" s="87"/>
      <c r="O17" s="87"/>
      <c r="P17" s="87"/>
      <c r="Q17" s="73"/>
    </row>
    <row r="18" spans="1:17" s="7" customFormat="1" ht="18.75" x14ac:dyDescent="0.25">
      <c r="A18" s="104">
        <f t="shared" si="0"/>
        <v>16</v>
      </c>
      <c r="B18" s="90"/>
      <c r="C18" s="90"/>
      <c r="D18" s="87"/>
      <c r="E18" s="89">
        <f>SUM(Таблица24345678[[#This Row],[Средний балл аттестата]:[Балл первоочередной]])</f>
        <v>0</v>
      </c>
      <c r="F18" s="89"/>
      <c r="G18" s="87"/>
      <c r="H18" s="87"/>
      <c r="I18" s="87"/>
      <c r="J18" s="87"/>
      <c r="K18" s="87"/>
      <c r="L18" s="87"/>
      <c r="M18" s="87"/>
      <c r="N18" s="87"/>
      <c r="O18" s="87"/>
    </row>
    <row r="19" spans="1:17" s="7" customFormat="1" ht="18.75" x14ac:dyDescent="0.25">
      <c r="A19" s="104">
        <f t="shared" si="0"/>
        <v>17</v>
      </c>
      <c r="B19" s="141"/>
      <c r="C19" s="141"/>
      <c r="D19" s="130"/>
      <c r="E19" s="89">
        <f>SUM(Таблица24345678[[#This Row],[Средний балл аттестата]:[Балл первоочередной]])</f>
        <v>0</v>
      </c>
      <c r="F19" s="136"/>
      <c r="G19" s="136"/>
      <c r="H19" s="130"/>
      <c r="I19" s="130"/>
      <c r="J19" s="130"/>
      <c r="K19" s="130"/>
      <c r="L19" s="130"/>
      <c r="M19" s="130"/>
      <c r="N19" s="130"/>
      <c r="O19" s="142"/>
    </row>
    <row r="20" spans="1:17" s="7" customFormat="1" ht="56.25" customHeight="1" x14ac:dyDescent="0.3">
      <c r="A20" s="104">
        <f t="shared" si="0"/>
        <v>18</v>
      </c>
      <c r="B20" s="130"/>
      <c r="C20" s="130"/>
      <c r="D20" s="130"/>
      <c r="E20" s="89">
        <f>SUM(Таблица24345678[[#This Row],[Средний балл аттестата]:[Балл первоочередной]])</f>
        <v>0</v>
      </c>
      <c r="F20" s="130"/>
      <c r="G20" s="136"/>
      <c r="H20" s="151"/>
      <c r="I20" s="130"/>
      <c r="J20" s="130"/>
      <c r="K20" s="130"/>
      <c r="L20" s="130"/>
      <c r="M20" s="149"/>
      <c r="N20" s="130"/>
      <c r="O20" s="142"/>
    </row>
    <row r="21" spans="1:17" s="7" customFormat="1" ht="18.75" x14ac:dyDescent="0.25">
      <c r="A21" s="104">
        <f t="shared" si="0"/>
        <v>19</v>
      </c>
      <c r="B21" s="90"/>
      <c r="C21" s="90"/>
      <c r="D21" s="87"/>
      <c r="E21" s="89">
        <f>SUM(Таблица24345678[[#This Row],[Средний балл аттестата]:[Балл первоочередной]])</f>
        <v>0</v>
      </c>
      <c r="F21" s="89"/>
      <c r="G21" s="89"/>
      <c r="H21" s="89"/>
      <c r="I21" s="87"/>
      <c r="J21" s="87"/>
      <c r="K21" s="87"/>
      <c r="L21" s="87"/>
      <c r="M21" s="87"/>
      <c r="N21" s="87"/>
      <c r="O21" s="109"/>
    </row>
    <row r="22" spans="1:17" s="7" customFormat="1" ht="18.75" x14ac:dyDescent="0.3">
      <c r="A22" s="104">
        <f t="shared" si="0"/>
        <v>20</v>
      </c>
      <c r="B22" s="90"/>
      <c r="C22" s="90"/>
      <c r="D22" s="103"/>
      <c r="E22" s="89">
        <f>SUM(Таблица24345678[[#This Row],[Средний балл аттестата]:[Балл первоочередной]])</f>
        <v>0</v>
      </c>
      <c r="F22" s="89"/>
      <c r="G22" s="89"/>
      <c r="H22" s="89"/>
      <c r="I22" s="87"/>
      <c r="J22" s="87"/>
      <c r="K22" s="87"/>
      <c r="L22" s="87"/>
      <c r="M22" s="87"/>
      <c r="N22" s="87"/>
      <c r="O22" s="109"/>
    </row>
    <row r="23" spans="1:17" s="7" customFormat="1" ht="18.75" x14ac:dyDescent="0.25">
      <c r="A23" s="104">
        <f t="shared" si="0"/>
        <v>21</v>
      </c>
      <c r="B23" s="106"/>
      <c r="C23" s="106"/>
      <c r="D23" s="105"/>
      <c r="E23" s="89">
        <f>SUM(Таблица24345678[[#This Row],[Средний балл аттестата]:[Балл первоочередной]])</f>
        <v>0</v>
      </c>
      <c r="F23" s="108"/>
      <c r="G23" s="108"/>
      <c r="H23" s="108"/>
      <c r="I23" s="105"/>
      <c r="J23" s="105"/>
      <c r="K23" s="105"/>
      <c r="L23" s="105"/>
      <c r="M23" s="105"/>
      <c r="N23" s="105"/>
      <c r="O23" s="105"/>
    </row>
    <row r="24" spans="1:17" s="7" customFormat="1" ht="18.75" x14ac:dyDescent="0.3">
      <c r="A24" s="104">
        <f t="shared" si="0"/>
        <v>22</v>
      </c>
      <c r="B24" s="146"/>
      <c r="C24" s="146"/>
      <c r="D24" s="146"/>
      <c r="E24" s="89">
        <f>SUM(Таблица24345678[[#This Row],[Средний балл аттестата]:[Балл первоочередной]])</f>
        <v>0</v>
      </c>
      <c r="F24" s="97"/>
      <c r="G24" s="150"/>
      <c r="H24" s="150"/>
      <c r="I24" s="146"/>
      <c r="J24" s="146"/>
      <c r="K24" s="146"/>
      <c r="L24" s="146"/>
      <c r="M24" s="146"/>
      <c r="N24" s="94"/>
      <c r="O24" s="146"/>
    </row>
    <row r="25" spans="1:17" s="7" customFormat="1" ht="18.75" x14ac:dyDescent="0.25">
      <c r="A25" s="104">
        <f t="shared" si="0"/>
        <v>23</v>
      </c>
      <c r="B25" s="141"/>
      <c r="C25" s="141"/>
      <c r="D25" s="130"/>
      <c r="E25" s="89">
        <f>SUM(Таблица24345678[[#This Row],[Средний балл аттестата]:[Балл первоочередной]])</f>
        <v>0</v>
      </c>
      <c r="F25" s="136"/>
      <c r="G25" s="130"/>
      <c r="H25" s="130"/>
      <c r="I25" s="130"/>
      <c r="J25" s="130"/>
      <c r="K25" s="130"/>
      <c r="L25" s="130"/>
      <c r="M25" s="130"/>
      <c r="N25" s="130"/>
      <c r="O25" s="142"/>
    </row>
    <row r="26" spans="1:17" s="7" customFormat="1" ht="18.75" x14ac:dyDescent="0.25">
      <c r="A26" s="104">
        <f t="shared" si="0"/>
        <v>24</v>
      </c>
      <c r="B26" s="95"/>
      <c r="C26" s="95"/>
      <c r="D26" s="95"/>
      <c r="E26" s="89">
        <f>SUM(Таблица24345678[[#This Row],[Средний балл аттестата]:[Балл первоочередной]])</f>
        <v>0</v>
      </c>
      <c r="F26" s="97"/>
      <c r="G26" s="97"/>
      <c r="H26" s="97"/>
      <c r="I26" s="94"/>
      <c r="J26" s="94"/>
      <c r="K26" s="94"/>
      <c r="L26" s="94"/>
      <c r="M26" s="94"/>
      <c r="N26" s="94"/>
      <c r="O26" s="94"/>
    </row>
    <row r="27" spans="1:17" s="7" customFormat="1" ht="18.75" x14ac:dyDescent="0.3">
      <c r="A27" s="152">
        <f t="shared" si="0"/>
        <v>25</v>
      </c>
      <c r="B27" s="141"/>
      <c r="C27" s="141"/>
      <c r="D27" s="130"/>
      <c r="E27" s="89">
        <f>SUM(Таблица24345678[[#This Row],[Средний балл аттестата]:[Балл первоочередной]])</f>
        <v>0</v>
      </c>
      <c r="F27" s="136"/>
      <c r="G27" s="136"/>
      <c r="H27" s="136"/>
      <c r="I27" s="130"/>
      <c r="J27" s="130"/>
      <c r="K27" s="130"/>
      <c r="L27" s="130"/>
      <c r="M27" s="130"/>
      <c r="N27" s="130"/>
      <c r="O27" s="142"/>
    </row>
    <row r="28" spans="1:17" s="7" customFormat="1" ht="18.75" x14ac:dyDescent="0.25">
      <c r="A28" s="104">
        <f t="shared" si="0"/>
        <v>26</v>
      </c>
      <c r="B28" s="141"/>
      <c r="C28" s="106"/>
      <c r="D28" s="108"/>
      <c r="E28" s="89">
        <f>SUM(Таблица24345678[[#This Row],[Средний балл аттестата]:[Балл первоочередной]])</f>
        <v>0</v>
      </c>
      <c r="F28" s="136"/>
      <c r="G28" s="136"/>
      <c r="H28" s="136"/>
      <c r="I28" s="130"/>
      <c r="J28" s="130"/>
      <c r="K28" s="130"/>
      <c r="L28" s="130"/>
      <c r="M28" s="130"/>
      <c r="N28" s="130"/>
      <c r="O28" s="142"/>
    </row>
    <row r="29" spans="1:17" s="7" customFormat="1" ht="18.75" x14ac:dyDescent="0.25">
      <c r="A29" s="104">
        <f t="shared" si="0"/>
        <v>27</v>
      </c>
      <c r="B29" s="141"/>
      <c r="C29" s="106"/>
      <c r="D29" s="105"/>
      <c r="E29" s="89">
        <f>SUM(Таблица24345678[[#This Row],[Средний балл аттестата]:[Балл первоочередной]])</f>
        <v>0</v>
      </c>
      <c r="F29" s="136"/>
      <c r="G29" s="130"/>
      <c r="H29" s="130"/>
      <c r="I29" s="130"/>
      <c r="J29" s="130"/>
      <c r="K29" s="130"/>
      <c r="L29" s="130"/>
      <c r="M29" s="130"/>
      <c r="N29" s="130"/>
      <c r="O29" s="142"/>
    </row>
    <row r="30" spans="1:17" s="7" customFormat="1" ht="18.75" x14ac:dyDescent="0.25">
      <c r="A30" s="104">
        <f t="shared" si="0"/>
        <v>28</v>
      </c>
      <c r="B30" s="106"/>
      <c r="C30" s="106"/>
      <c r="D30" s="105"/>
      <c r="E30" s="89">
        <f>SUM(Таблица24345678[[#This Row],[Средний балл аттестата]:[Балл первоочередной]])</f>
        <v>0</v>
      </c>
      <c r="F30" s="108"/>
      <c r="G30" s="108"/>
      <c r="H30" s="108"/>
      <c r="I30" s="105"/>
      <c r="J30" s="105"/>
      <c r="K30" s="105"/>
      <c r="L30" s="105"/>
      <c r="M30" s="105"/>
      <c r="N30" s="105"/>
      <c r="O30" s="105"/>
    </row>
    <row r="31" spans="1:17" s="7" customFormat="1" ht="18.75" x14ac:dyDescent="0.25">
      <c r="A31" s="104">
        <f t="shared" si="0"/>
        <v>29</v>
      </c>
      <c r="B31" s="106"/>
      <c r="C31" s="106"/>
      <c r="D31" s="105"/>
      <c r="E31" s="89">
        <f>SUM(Таблица24345678[[#This Row],[Средний балл аттестата]:[Балл первоочередной]])</f>
        <v>0</v>
      </c>
      <c r="F31" s="108"/>
      <c r="G31" s="105"/>
      <c r="H31" s="105"/>
      <c r="I31" s="105"/>
      <c r="J31" s="105"/>
      <c r="K31" s="105"/>
      <c r="L31" s="105"/>
      <c r="M31" s="105"/>
      <c r="N31" s="105"/>
      <c r="O31" s="105"/>
    </row>
    <row r="32" spans="1:17" s="7" customFormat="1" ht="18.75" x14ac:dyDescent="0.3">
      <c r="A32" s="152">
        <f t="shared" si="0"/>
        <v>30</v>
      </c>
      <c r="B32" s="105"/>
      <c r="C32" s="105"/>
      <c r="D32" s="105"/>
      <c r="E32" s="89">
        <f>SUM(Таблица24345678[[#This Row],[Средний балл аттестата]:[Балл первоочередной]])</f>
        <v>0</v>
      </c>
      <c r="F32" s="108"/>
      <c r="G32" s="108"/>
      <c r="H32" s="108"/>
      <c r="I32" s="105"/>
      <c r="J32" s="105"/>
      <c r="K32" s="105"/>
      <c r="L32" s="105"/>
      <c r="M32" s="105"/>
      <c r="N32" s="94"/>
      <c r="O32" s="105"/>
    </row>
    <row r="33" spans="1:18" s="7" customFormat="1" ht="18.75" x14ac:dyDescent="0.3">
      <c r="A33" s="152">
        <f t="shared" si="0"/>
        <v>31</v>
      </c>
      <c r="B33" s="106"/>
      <c r="C33" s="106"/>
      <c r="D33" s="105"/>
      <c r="E33" s="89">
        <f>SUM(Таблица24345678[[#This Row],[Средний балл аттестата]:[Балл первоочередной]])</f>
        <v>0</v>
      </c>
      <c r="F33" s="108"/>
      <c r="G33" s="108"/>
      <c r="H33" s="108"/>
      <c r="I33" s="105"/>
      <c r="J33" s="105"/>
      <c r="K33" s="105"/>
      <c r="L33" s="105"/>
      <c r="M33" s="105"/>
      <c r="N33" s="109"/>
      <c r="O33" s="105"/>
    </row>
    <row r="34" spans="1:18" s="7" customFormat="1" ht="18.75" x14ac:dyDescent="0.3">
      <c r="A34" s="106">
        <f t="shared" si="0"/>
        <v>32</v>
      </c>
      <c r="B34" s="106"/>
      <c r="C34" s="106"/>
      <c r="D34" s="121"/>
      <c r="E34" s="89">
        <f>SUM(Таблица24345678[[#This Row],[Средний балл аттестата]:[Балл первоочередной]])</f>
        <v>0</v>
      </c>
      <c r="F34" s="108"/>
      <c r="G34" s="108"/>
      <c r="H34" s="108"/>
      <c r="I34" s="105"/>
      <c r="J34" s="105"/>
      <c r="K34" s="105"/>
      <c r="L34" s="105"/>
      <c r="M34" s="105"/>
      <c r="N34" s="94"/>
      <c r="O34" s="105"/>
    </row>
    <row r="35" spans="1:18" s="7" customFormat="1" ht="74.25" customHeight="1" x14ac:dyDescent="0.25">
      <c r="A35" s="95">
        <f t="shared" ref="A35:A60" si="1">ROW()-2</f>
        <v>33</v>
      </c>
      <c r="B35" s="141"/>
      <c r="C35" s="106"/>
      <c r="D35" s="105"/>
      <c r="E35" s="89">
        <f>SUM(Таблица24345678[[#This Row],[Средний балл аттестата]:[Балл первоочередной]])</f>
        <v>0</v>
      </c>
      <c r="F35" s="136"/>
      <c r="G35" s="136"/>
      <c r="H35" s="136"/>
      <c r="I35" s="130"/>
      <c r="J35" s="130"/>
      <c r="K35" s="130"/>
      <c r="L35" s="130"/>
      <c r="M35" s="130"/>
      <c r="N35" s="130"/>
      <c r="O35" s="142"/>
    </row>
    <row r="36" spans="1:18" s="7" customFormat="1" ht="18.75" x14ac:dyDescent="0.25">
      <c r="A36" s="95">
        <f t="shared" si="1"/>
        <v>34</v>
      </c>
      <c r="B36" s="130"/>
      <c r="C36" s="105"/>
      <c r="D36" s="105"/>
      <c r="E36" s="89">
        <f>SUM(Таблица24345678[[#This Row],[Средний балл аттестата]:[Балл первоочередной]])</f>
        <v>0</v>
      </c>
      <c r="F36" s="136"/>
      <c r="G36" s="136"/>
      <c r="H36" s="136"/>
      <c r="I36" s="136"/>
      <c r="J36" s="130"/>
      <c r="K36" s="130"/>
      <c r="L36" s="130"/>
      <c r="M36" s="130"/>
      <c r="N36" s="130"/>
      <c r="O36" s="142"/>
    </row>
    <row r="37" spans="1:18" s="7" customFormat="1" ht="68.25" customHeight="1" x14ac:dyDescent="0.25">
      <c r="A37" s="106">
        <f t="shared" si="1"/>
        <v>35</v>
      </c>
      <c r="B37" s="106"/>
      <c r="C37" s="106"/>
      <c r="D37" s="118"/>
      <c r="E37" s="89">
        <f>SUM(Таблица24345678[[#This Row],[Средний балл аттестата]:[Балл первоочередной]])</f>
        <v>0</v>
      </c>
      <c r="F37" s="108"/>
      <c r="G37" s="105"/>
      <c r="H37" s="105"/>
      <c r="I37" s="105"/>
      <c r="J37" s="105"/>
      <c r="K37" s="105"/>
      <c r="L37" s="105"/>
      <c r="M37" s="105"/>
      <c r="N37" s="94"/>
      <c r="O37" s="105"/>
    </row>
    <row r="38" spans="1:18" s="7" customFormat="1" ht="18.75" x14ac:dyDescent="0.3">
      <c r="A38" s="147">
        <f t="shared" si="1"/>
        <v>36</v>
      </c>
      <c r="B38" s="136"/>
      <c r="C38" s="108"/>
      <c r="D38" s="105"/>
      <c r="E38" s="89">
        <f>SUM(Таблица24345678[[#This Row],[Средний балл аттестата]:[Балл первоочередной]])</f>
        <v>0</v>
      </c>
      <c r="F38" s="136"/>
      <c r="G38" s="136"/>
      <c r="H38" s="136"/>
      <c r="I38" s="130"/>
      <c r="J38" s="130"/>
      <c r="K38" s="130"/>
      <c r="L38" s="130"/>
      <c r="M38" s="130"/>
      <c r="N38" s="130"/>
      <c r="O38" s="142"/>
    </row>
    <row r="39" spans="1:18" s="7" customFormat="1" ht="18.75" x14ac:dyDescent="0.3">
      <c r="A39" s="152">
        <f t="shared" si="1"/>
        <v>37</v>
      </c>
      <c r="B39" s="90"/>
      <c r="C39" s="90"/>
      <c r="D39" s="87"/>
      <c r="E39" s="89">
        <f>SUM(Таблица24345678[[#This Row],[Средний балл аттестата]:[Балл первоочередной]])</f>
        <v>0</v>
      </c>
      <c r="F39" s="89"/>
      <c r="G39" s="89"/>
      <c r="H39" s="89"/>
      <c r="I39" s="87"/>
      <c r="J39" s="87"/>
      <c r="K39" s="87"/>
      <c r="L39" s="87"/>
      <c r="M39" s="87"/>
      <c r="N39" s="87"/>
      <c r="O39" s="87"/>
      <c r="P39" s="66"/>
      <c r="Q39" s="67"/>
      <c r="R39" s="68"/>
    </row>
    <row r="40" spans="1:18" s="7" customFormat="1" ht="18.75" x14ac:dyDescent="0.25">
      <c r="A40" s="95">
        <f t="shared" si="1"/>
        <v>38</v>
      </c>
      <c r="B40" s="141"/>
      <c r="C40" s="106"/>
      <c r="D40" s="105"/>
      <c r="E40" s="89">
        <f>SUM(Таблица24345678[[#This Row],[Средний балл аттестата]:[Балл первоочередной]])</f>
        <v>0</v>
      </c>
      <c r="F40" s="136"/>
      <c r="G40" s="136"/>
      <c r="H40" s="136"/>
      <c r="I40" s="130"/>
      <c r="J40" s="130"/>
      <c r="K40" s="130"/>
      <c r="L40" s="130"/>
      <c r="M40" s="130"/>
      <c r="N40" s="130"/>
      <c r="O40" s="142"/>
    </row>
    <row r="41" spans="1:18" s="7" customFormat="1" ht="18.75" x14ac:dyDescent="0.25">
      <c r="A41" s="95">
        <f t="shared" si="1"/>
        <v>39</v>
      </c>
      <c r="B41" s="90"/>
      <c r="C41" s="90"/>
      <c r="D41" s="87"/>
      <c r="E41" s="89">
        <f>SUM(Таблица24345678[[#This Row],[Средний балл аттестата]:[Балл первоочередной]])</f>
        <v>0</v>
      </c>
      <c r="F41" s="89"/>
      <c r="G41" s="89"/>
      <c r="H41" s="89"/>
      <c r="I41" s="87"/>
      <c r="J41" s="87"/>
      <c r="K41" s="87"/>
      <c r="L41" s="87"/>
      <c r="M41" s="87"/>
      <c r="N41" s="87"/>
      <c r="O41" s="109"/>
    </row>
    <row r="42" spans="1:18" s="7" customFormat="1" ht="18.75" x14ac:dyDescent="0.25">
      <c r="A42" s="95">
        <f t="shared" si="1"/>
        <v>40</v>
      </c>
      <c r="B42" s="141"/>
      <c r="C42" s="106"/>
      <c r="D42" s="108"/>
      <c r="E42" s="89">
        <f>SUM(Таблица24345678[[#This Row],[Средний балл аттестата]:[Балл первоочередной]])</f>
        <v>0</v>
      </c>
      <c r="F42" s="136"/>
      <c r="G42" s="136"/>
      <c r="H42" s="136"/>
      <c r="I42" s="130"/>
      <c r="J42" s="130"/>
      <c r="K42" s="130"/>
      <c r="L42" s="130"/>
      <c r="M42" s="130"/>
      <c r="N42" s="130"/>
      <c r="O42" s="142"/>
    </row>
    <row r="43" spans="1:18" s="7" customFormat="1" ht="69" customHeight="1" x14ac:dyDescent="0.3">
      <c r="A43" s="95">
        <f t="shared" si="1"/>
        <v>41</v>
      </c>
      <c r="B43" s="130"/>
      <c r="C43" s="105"/>
      <c r="D43" s="105"/>
      <c r="E43" s="89">
        <f>SUM(Таблица24345678[[#This Row],[Средний балл аттестата]:[Балл первоочередной]])</f>
        <v>0</v>
      </c>
      <c r="F43" s="130"/>
      <c r="G43" s="136"/>
      <c r="H43" s="136"/>
      <c r="I43" s="130"/>
      <c r="J43" s="130"/>
      <c r="K43" s="130"/>
      <c r="L43" s="130"/>
      <c r="M43" s="149"/>
      <c r="N43" s="130"/>
      <c r="O43" s="142"/>
    </row>
    <row r="44" spans="1:18" s="7" customFormat="1" ht="18.75" x14ac:dyDescent="0.25">
      <c r="A44" s="95">
        <f t="shared" si="1"/>
        <v>42</v>
      </c>
      <c r="B44" s="90"/>
      <c r="C44" s="90"/>
      <c r="D44" s="87"/>
      <c r="E44" s="89">
        <f>SUM(Таблица24345678[[#This Row],[Средний балл аттестата]:[Балл первоочередной]])</f>
        <v>0</v>
      </c>
      <c r="F44" s="89"/>
      <c r="G44" s="89"/>
      <c r="H44" s="89"/>
      <c r="I44" s="87"/>
      <c r="J44" s="87"/>
      <c r="K44" s="87"/>
      <c r="L44" s="87"/>
      <c r="M44" s="87"/>
      <c r="N44" s="87"/>
      <c r="O44" s="109"/>
    </row>
    <row r="45" spans="1:18" s="7" customFormat="1" ht="18.75" x14ac:dyDescent="0.3">
      <c r="A45" s="147">
        <f t="shared" si="1"/>
        <v>43</v>
      </c>
      <c r="B45" s="141"/>
      <c r="C45" s="106"/>
      <c r="D45" s="105"/>
      <c r="E45" s="89">
        <f>SUM(Таблица24345678[[#This Row],[Средний балл аттестата]:[Балл первоочередной]])</f>
        <v>0</v>
      </c>
      <c r="F45" s="136"/>
      <c r="G45" s="130"/>
      <c r="H45" s="130"/>
      <c r="I45" s="130"/>
      <c r="J45" s="130"/>
      <c r="K45" s="130"/>
      <c r="L45" s="130"/>
      <c r="M45" s="130"/>
      <c r="N45" s="130"/>
      <c r="O45" s="142"/>
    </row>
    <row r="46" spans="1:18" s="7" customFormat="1" ht="18.75" x14ac:dyDescent="0.3">
      <c r="A46" s="153">
        <f t="shared" si="1"/>
        <v>44</v>
      </c>
      <c r="B46" s="141"/>
      <c r="C46" s="141"/>
      <c r="D46" s="136"/>
      <c r="E46" s="89">
        <f>SUM(Таблица24345678[[#This Row],[Средний балл аттестата]:[Балл первоочередной]])</f>
        <v>0</v>
      </c>
      <c r="F46" s="136"/>
      <c r="G46" s="136"/>
      <c r="H46" s="136"/>
      <c r="I46" s="130"/>
      <c r="J46" s="130"/>
      <c r="K46" s="130"/>
      <c r="L46" s="130"/>
      <c r="M46" s="130"/>
      <c r="N46" s="130"/>
      <c r="O46" s="142"/>
    </row>
    <row r="47" spans="1:18" s="7" customFormat="1" ht="18.75" x14ac:dyDescent="0.25">
      <c r="A47" s="106">
        <f t="shared" si="1"/>
        <v>45</v>
      </c>
      <c r="B47" s="106"/>
      <c r="C47" s="106"/>
      <c r="D47" s="105"/>
      <c r="E47" s="89">
        <f>SUM(Таблица24345678[[#This Row],[Средний балл аттестата]:[Балл первоочередной]])</f>
        <v>0</v>
      </c>
      <c r="F47" s="108"/>
      <c r="G47" s="105"/>
      <c r="H47" s="105"/>
      <c r="I47" s="105"/>
      <c r="J47" s="105"/>
      <c r="K47" s="105"/>
      <c r="L47" s="105"/>
      <c r="M47" s="105"/>
      <c r="N47" s="94"/>
      <c r="O47" s="105"/>
    </row>
    <row r="48" spans="1:18" s="7" customFormat="1" ht="39" customHeight="1" x14ac:dyDescent="0.25">
      <c r="A48" s="106">
        <f t="shared" si="1"/>
        <v>46</v>
      </c>
      <c r="B48" s="136"/>
      <c r="C48" s="108"/>
      <c r="D48" s="105"/>
      <c r="E48" s="89">
        <f>SUM(Таблица24345678[[#This Row],[Средний балл аттестата]:[Балл первоочередной]])</f>
        <v>0</v>
      </c>
      <c r="F48" s="136"/>
      <c r="G48" s="136"/>
      <c r="H48" s="136"/>
      <c r="I48" s="130"/>
      <c r="J48" s="130"/>
      <c r="K48" s="130"/>
      <c r="L48" s="130"/>
      <c r="M48" s="130"/>
      <c r="N48" s="130"/>
      <c r="O48" s="142"/>
    </row>
    <row r="49" spans="1:15" s="7" customFormat="1" ht="18.75" x14ac:dyDescent="0.25">
      <c r="A49" s="106">
        <f t="shared" si="1"/>
        <v>47</v>
      </c>
      <c r="B49" s="106"/>
      <c r="C49" s="106"/>
      <c r="D49" s="105"/>
      <c r="E49" s="89">
        <f>SUM(Таблица24345678[[#This Row],[Средний балл аттестата]:[Балл первоочередной]])</f>
        <v>0</v>
      </c>
      <c r="F49" s="108"/>
      <c r="G49" s="108"/>
      <c r="H49" s="108"/>
      <c r="I49" s="105"/>
      <c r="J49" s="105"/>
      <c r="K49" s="105"/>
      <c r="L49" s="105"/>
      <c r="M49" s="105"/>
      <c r="N49" s="94"/>
      <c r="O49" s="105"/>
    </row>
    <row r="50" spans="1:15" s="7" customFormat="1" ht="18.75" x14ac:dyDescent="0.25">
      <c r="A50" s="106">
        <f t="shared" si="1"/>
        <v>48</v>
      </c>
      <c r="B50" s="106"/>
      <c r="C50" s="106"/>
      <c r="D50" s="105"/>
      <c r="E50" s="89">
        <f>SUM(Таблица24345678[[#This Row],[Средний балл аттестата]:[Балл первоочередной]])</f>
        <v>0</v>
      </c>
      <c r="F50" s="108"/>
      <c r="G50" s="108"/>
      <c r="H50" s="108"/>
      <c r="I50" s="105"/>
      <c r="J50" s="105"/>
      <c r="K50" s="105"/>
      <c r="L50" s="105"/>
      <c r="M50" s="105"/>
      <c r="N50" s="94"/>
      <c r="O50" s="105"/>
    </row>
    <row r="51" spans="1:15" s="7" customFormat="1" ht="18.75" x14ac:dyDescent="0.25">
      <c r="A51" s="95">
        <f t="shared" si="1"/>
        <v>49</v>
      </c>
      <c r="B51" s="141"/>
      <c r="C51" s="106"/>
      <c r="D51" s="105"/>
      <c r="E51" s="89">
        <f>SUM(Таблица24345678[[#This Row],[Средний балл аттестата]:[Балл первоочередной]])</f>
        <v>0</v>
      </c>
      <c r="F51" s="136"/>
      <c r="G51" s="130"/>
      <c r="H51" s="130"/>
      <c r="I51" s="130"/>
      <c r="J51" s="130"/>
      <c r="K51" s="130"/>
      <c r="L51" s="130"/>
      <c r="M51" s="130"/>
      <c r="N51" s="130"/>
      <c r="O51" s="142"/>
    </row>
    <row r="52" spans="1:15" s="7" customFormat="1" ht="18.75" x14ac:dyDescent="0.25">
      <c r="A52" s="95">
        <f t="shared" si="1"/>
        <v>50</v>
      </c>
      <c r="B52" s="136"/>
      <c r="C52" s="108"/>
      <c r="D52" s="105"/>
      <c r="E52" s="89">
        <f>SUM(Таблица24345678[[#This Row],[Средний балл аттестата]:[Балл первоочередной]])</f>
        <v>0</v>
      </c>
      <c r="F52" s="136"/>
      <c r="G52" s="136"/>
      <c r="H52" s="136"/>
      <c r="I52" s="130"/>
      <c r="J52" s="130"/>
      <c r="K52" s="130"/>
      <c r="L52" s="130"/>
      <c r="M52" s="130"/>
      <c r="N52" s="130"/>
      <c r="O52" s="142"/>
    </row>
    <row r="53" spans="1:15" s="7" customFormat="1" ht="111.75" customHeight="1" x14ac:dyDescent="0.25">
      <c r="A53" s="144">
        <f t="shared" si="1"/>
        <v>51</v>
      </c>
      <c r="B53" s="106"/>
      <c r="C53" s="106"/>
      <c r="D53" s="105"/>
      <c r="E53" s="97">
        <f>SUM(Таблица24345678[[#This Row],[Средний балл аттестата]:[Балл первоочередной]])</f>
        <v>0</v>
      </c>
      <c r="F53" s="108"/>
      <c r="G53" s="108"/>
      <c r="H53" s="108"/>
      <c r="I53" s="105"/>
      <c r="J53" s="105"/>
      <c r="K53" s="105"/>
      <c r="L53" s="105"/>
      <c r="M53" s="105"/>
      <c r="N53" s="105"/>
      <c r="O53" s="105"/>
    </row>
    <row r="54" spans="1:15" s="7" customFormat="1" ht="18.75" x14ac:dyDescent="0.25">
      <c r="A54" s="106">
        <f t="shared" si="1"/>
        <v>52</v>
      </c>
      <c r="B54" s="106"/>
      <c r="C54" s="106"/>
      <c r="D54" s="105"/>
      <c r="E54" s="89">
        <f>SUM(Таблица24345678[[#This Row],[Средний балл аттестата]:[Балл первоочередной]])</f>
        <v>0</v>
      </c>
      <c r="F54" s="108"/>
      <c r="G54" s="108"/>
      <c r="H54" s="108"/>
      <c r="I54" s="105"/>
      <c r="J54" s="105"/>
      <c r="K54" s="105"/>
      <c r="L54" s="105"/>
      <c r="M54" s="105"/>
      <c r="N54" s="94"/>
      <c r="O54" s="105"/>
    </row>
    <row r="55" spans="1:15" s="7" customFormat="1" ht="18.75" x14ac:dyDescent="0.25">
      <c r="A55" s="106">
        <f t="shared" si="1"/>
        <v>53</v>
      </c>
      <c r="B55" s="107"/>
      <c r="C55" s="107"/>
      <c r="D55" s="118"/>
      <c r="E55" s="89">
        <f>SUM(Таблица24345678[[#This Row],[Средний балл аттестата]:[Балл первоочередной]])</f>
        <v>0</v>
      </c>
      <c r="F55" s="108"/>
      <c r="G55" s="105"/>
      <c r="H55" s="105"/>
      <c r="I55" s="105"/>
      <c r="J55" s="105"/>
      <c r="K55" s="105"/>
      <c r="L55" s="105"/>
      <c r="M55" s="105"/>
      <c r="N55" s="94"/>
      <c r="O55" s="105"/>
    </row>
    <row r="56" spans="1:15" s="7" customFormat="1" ht="18.75" x14ac:dyDescent="0.25">
      <c r="A56" s="106">
        <f t="shared" si="1"/>
        <v>54</v>
      </c>
      <c r="B56" s="108"/>
      <c r="C56" s="108"/>
      <c r="D56" s="105"/>
      <c r="E56" s="89">
        <f>SUM(Таблица24345678[[#This Row],[Средний балл аттестата]:[Балл первоочередной]])</f>
        <v>0</v>
      </c>
      <c r="F56" s="108"/>
      <c r="G56" s="108"/>
      <c r="H56" s="108"/>
      <c r="I56" s="105"/>
      <c r="J56" s="105"/>
      <c r="K56" s="105"/>
      <c r="L56" s="105"/>
      <c r="M56" s="105"/>
      <c r="N56" s="94"/>
      <c r="O56" s="105"/>
    </row>
    <row r="57" spans="1:15" s="7" customFormat="1" ht="18.75" x14ac:dyDescent="0.3">
      <c r="A57" s="147">
        <f t="shared" si="1"/>
        <v>55</v>
      </c>
      <c r="B57" s="106"/>
      <c r="C57" s="106"/>
      <c r="D57" s="121"/>
      <c r="E57" s="89">
        <f>SUM(Таблица24345678[[#This Row],[Средний балл аттестата]:[Балл первоочередной]])</f>
        <v>0</v>
      </c>
      <c r="F57" s="108"/>
      <c r="G57" s="105"/>
      <c r="H57" s="105"/>
      <c r="I57" s="105"/>
      <c r="J57" s="105"/>
      <c r="K57" s="105"/>
      <c r="L57" s="105"/>
      <c r="M57" s="105"/>
      <c r="N57" s="94"/>
      <c r="O57" s="105"/>
    </row>
    <row r="58" spans="1:15" s="7" customFormat="1" ht="18.75" x14ac:dyDescent="0.3">
      <c r="A58" s="147">
        <f t="shared" si="1"/>
        <v>56</v>
      </c>
      <c r="B58" s="106"/>
      <c r="C58" s="106"/>
      <c r="D58" s="105"/>
      <c r="E58" s="89">
        <f>SUM(Таблица24345678[[#This Row],[Средний балл аттестата]:[Балл первоочередной]])</f>
        <v>0</v>
      </c>
      <c r="F58" s="108"/>
      <c r="G58" s="108"/>
      <c r="H58" s="108"/>
      <c r="I58" s="105"/>
      <c r="J58" s="105"/>
      <c r="K58" s="105"/>
      <c r="L58" s="105"/>
      <c r="M58" s="105"/>
      <c r="N58" s="94"/>
      <c r="O58" s="105"/>
    </row>
    <row r="59" spans="1:15" s="7" customFormat="1" ht="18.75" x14ac:dyDescent="0.25">
      <c r="A59" s="106">
        <f t="shared" si="1"/>
        <v>57</v>
      </c>
      <c r="B59" s="106"/>
      <c r="C59" s="106"/>
      <c r="D59" s="105"/>
      <c r="E59" s="89">
        <f>SUM(Таблица24345678[[#This Row],[Средний балл аттестата]:[Балл первоочередной]])</f>
        <v>0</v>
      </c>
      <c r="F59" s="108"/>
      <c r="G59" s="108"/>
      <c r="H59" s="108"/>
      <c r="I59" s="105"/>
      <c r="J59" s="105"/>
      <c r="K59" s="105"/>
      <c r="L59" s="105"/>
      <c r="M59" s="105"/>
      <c r="N59" s="94"/>
      <c r="O59" s="105"/>
    </row>
    <row r="60" spans="1:15" s="7" customFormat="1" ht="18.75" x14ac:dyDescent="0.25">
      <c r="A60" s="106">
        <f t="shared" si="1"/>
        <v>58</v>
      </c>
      <c r="B60" s="106"/>
      <c r="C60" s="106"/>
      <c r="D60" s="105"/>
      <c r="E60" s="89">
        <f>SUM(Таблица24345678[[#This Row],[Средний балл аттестата]:[Балл первоочередной]])</f>
        <v>0</v>
      </c>
      <c r="F60" s="108"/>
      <c r="G60" s="108"/>
      <c r="H60" s="108"/>
      <c r="I60" s="105"/>
      <c r="J60" s="105"/>
      <c r="K60" s="105"/>
      <c r="L60" s="105"/>
      <c r="M60" s="105"/>
      <c r="N60" s="109"/>
      <c r="O60" s="105"/>
    </row>
    <row r="61" spans="1:15" s="7" customFormat="1" x14ac:dyDescent="0.25">
      <c r="K61" s="30"/>
    </row>
    <row r="62" spans="1:15" s="7" customFormat="1" x14ac:dyDescent="0.25"/>
    <row r="63" spans="1:15" s="7" customFormat="1" x14ac:dyDescent="0.25"/>
    <row r="64" spans="1:15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7" max="16383" man="1"/>
  </rowBreak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0CDE4-B14B-4F8D-9D6F-DD24827AD8EB}">
  <sheetPr>
    <pageSetUpPr fitToPage="1"/>
  </sheetPr>
  <dimension ref="A1:R122"/>
  <sheetViews>
    <sheetView view="pageBreakPreview" zoomScale="60" zoomScaleNormal="84" workbookViewId="0">
      <selection activeCell="F4" sqref="F4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7" ht="69" customHeight="1" x14ac:dyDescent="0.85">
      <c r="A1" s="518" t="s">
        <v>734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</row>
    <row r="2" spans="1:17" s="7" customFormat="1" ht="47.25" customHeight="1" x14ac:dyDescent="0.25">
      <c r="A2" s="83" t="s">
        <v>36</v>
      </c>
      <c r="B2" s="81" t="s">
        <v>12</v>
      </c>
      <c r="C2" s="81" t="s">
        <v>226</v>
      </c>
      <c r="D2" s="81" t="s">
        <v>22</v>
      </c>
      <c r="E2" s="82" t="s">
        <v>23</v>
      </c>
      <c r="F2" s="82" t="s">
        <v>2</v>
      </c>
      <c r="G2" s="81" t="s">
        <v>24</v>
      </c>
      <c r="H2" s="79" t="s">
        <v>37</v>
      </c>
      <c r="I2" s="81" t="s">
        <v>15</v>
      </c>
      <c r="J2" s="81" t="s">
        <v>1</v>
      </c>
      <c r="K2" s="81" t="s">
        <v>10</v>
      </c>
      <c r="L2" s="81" t="s">
        <v>11</v>
      </c>
      <c r="M2" s="81" t="s">
        <v>21</v>
      </c>
      <c r="N2" s="81" t="s">
        <v>29</v>
      </c>
      <c r="O2" s="83" t="s">
        <v>20</v>
      </c>
    </row>
    <row r="3" spans="1:17" s="85" customFormat="1" ht="37.5" x14ac:dyDescent="0.25">
      <c r="A3" s="168">
        <f>ROW()-2</f>
        <v>1</v>
      </c>
      <c r="B3" s="127" t="s">
        <v>705</v>
      </c>
      <c r="C3" s="127" t="s">
        <v>222</v>
      </c>
      <c r="D3" s="125" t="s">
        <v>134</v>
      </c>
      <c r="E3" s="127"/>
      <c r="F3" s="127">
        <v>4.42</v>
      </c>
      <c r="G3" s="127"/>
      <c r="H3" s="127"/>
      <c r="I3" s="125" t="s">
        <v>1148</v>
      </c>
      <c r="J3" s="125" t="s">
        <v>502</v>
      </c>
      <c r="K3" s="125"/>
      <c r="L3" s="125"/>
      <c r="M3" s="125" t="s">
        <v>42</v>
      </c>
      <c r="N3" s="125" t="s">
        <v>42</v>
      </c>
      <c r="O3" s="128" t="s">
        <v>42</v>
      </c>
      <c r="P3" s="191"/>
      <c r="Q3" s="191"/>
    </row>
    <row r="4" spans="1:17" s="7" customFormat="1" ht="66.75" customHeight="1" x14ac:dyDescent="0.25">
      <c r="A4" s="104">
        <f t="shared" ref="A4:A60" si="0">ROW()-2</f>
        <v>2</v>
      </c>
      <c r="B4" s="90" t="s">
        <v>963</v>
      </c>
      <c r="C4" s="90" t="s">
        <v>222</v>
      </c>
      <c r="D4" s="87" t="s">
        <v>134</v>
      </c>
      <c r="E4" s="89"/>
      <c r="F4" s="89">
        <v>4.05</v>
      </c>
      <c r="G4" s="87">
        <v>8</v>
      </c>
      <c r="H4" s="87"/>
      <c r="I4" s="87" t="s">
        <v>476</v>
      </c>
      <c r="J4" s="87" t="s">
        <v>502</v>
      </c>
      <c r="K4" s="87"/>
      <c r="L4" s="87"/>
      <c r="M4" s="87" t="s">
        <v>42</v>
      </c>
      <c r="N4" s="87" t="s">
        <v>42</v>
      </c>
      <c r="O4" s="109" t="s">
        <v>42</v>
      </c>
    </row>
    <row r="5" spans="1:17" s="7" customFormat="1" ht="18.75" x14ac:dyDescent="0.25">
      <c r="A5" s="104">
        <f t="shared" si="0"/>
        <v>3</v>
      </c>
      <c r="B5" s="89"/>
      <c r="C5" s="90"/>
      <c r="D5" s="87"/>
      <c r="E5" s="89"/>
      <c r="F5" s="89"/>
      <c r="G5" s="89"/>
      <c r="H5" s="89"/>
      <c r="I5" s="87"/>
      <c r="J5" s="87"/>
      <c r="K5" s="87"/>
      <c r="L5" s="87"/>
      <c r="M5" s="87"/>
      <c r="N5" s="87"/>
      <c r="O5" s="109"/>
    </row>
    <row r="6" spans="1:17" s="7" customFormat="1" ht="18.75" x14ac:dyDescent="0.25">
      <c r="A6" s="95">
        <f t="shared" si="0"/>
        <v>4</v>
      </c>
      <c r="B6" s="90"/>
      <c r="C6" s="90"/>
      <c r="D6" s="87"/>
      <c r="E6" s="89"/>
      <c r="F6" s="89"/>
      <c r="G6" s="87"/>
      <c r="H6" s="87"/>
      <c r="I6" s="87"/>
      <c r="J6" s="87"/>
      <c r="K6" s="87"/>
      <c r="L6" s="87"/>
      <c r="M6" s="87"/>
      <c r="N6" s="87"/>
      <c r="O6" s="109"/>
    </row>
    <row r="7" spans="1:17" s="7" customFormat="1" ht="18.75" x14ac:dyDescent="0.25">
      <c r="A7" s="95">
        <f t="shared" si="0"/>
        <v>5</v>
      </c>
      <c r="B7" s="90"/>
      <c r="C7" s="90"/>
      <c r="D7" s="87"/>
      <c r="E7" s="89"/>
      <c r="F7" s="89"/>
      <c r="G7" s="87"/>
      <c r="H7" s="87"/>
      <c r="I7" s="87"/>
      <c r="J7" s="87"/>
      <c r="K7" s="87"/>
      <c r="L7" s="87"/>
      <c r="M7" s="87"/>
      <c r="N7" s="87"/>
      <c r="O7" s="109"/>
    </row>
    <row r="8" spans="1:17" s="7" customFormat="1" ht="18.75" x14ac:dyDescent="0.25">
      <c r="A8" s="104">
        <f t="shared" si="0"/>
        <v>6</v>
      </c>
      <c r="B8" s="87"/>
      <c r="C8" s="87"/>
      <c r="D8" s="87"/>
      <c r="E8" s="89"/>
      <c r="F8" s="89"/>
      <c r="G8" s="89"/>
      <c r="H8" s="89"/>
      <c r="I8" s="87"/>
      <c r="J8" s="87"/>
      <c r="K8" s="87"/>
      <c r="L8" s="87"/>
      <c r="M8" s="87"/>
      <c r="N8" s="87"/>
      <c r="O8" s="109"/>
    </row>
    <row r="9" spans="1:17" s="7" customFormat="1" ht="18.75" x14ac:dyDescent="0.25">
      <c r="A9" s="104">
        <f t="shared" si="0"/>
        <v>7</v>
      </c>
      <c r="B9" s="87"/>
      <c r="C9" s="87"/>
      <c r="D9" s="87"/>
      <c r="E9" s="89"/>
      <c r="F9" s="89"/>
      <c r="G9" s="89"/>
      <c r="H9" s="89"/>
      <c r="I9" s="87"/>
      <c r="J9" s="87"/>
      <c r="K9" s="87"/>
      <c r="L9" s="87"/>
      <c r="M9" s="87"/>
      <c r="N9" s="87"/>
      <c r="O9" s="109"/>
    </row>
    <row r="10" spans="1:17" s="7" customFormat="1" ht="63.75" customHeight="1" x14ac:dyDescent="0.3">
      <c r="A10" s="104">
        <f t="shared" si="0"/>
        <v>8</v>
      </c>
      <c r="B10" s="87"/>
      <c r="C10" s="87"/>
      <c r="D10" s="87"/>
      <c r="E10" s="89"/>
      <c r="F10" s="89"/>
      <c r="G10" s="87"/>
      <c r="H10" s="103"/>
      <c r="I10" s="87"/>
      <c r="J10" s="87"/>
      <c r="K10" s="87"/>
      <c r="L10" s="87"/>
      <c r="M10" s="103"/>
      <c r="N10" s="103"/>
      <c r="O10" s="139"/>
    </row>
    <row r="11" spans="1:17" s="7" customFormat="1" ht="18.75" x14ac:dyDescent="0.25">
      <c r="A11" s="95">
        <f t="shared" si="0"/>
        <v>9</v>
      </c>
      <c r="B11" s="90"/>
      <c r="C11" s="90"/>
      <c r="D11" s="87"/>
      <c r="E11" s="89"/>
      <c r="F11" s="89"/>
      <c r="G11" s="87"/>
      <c r="H11" s="87"/>
      <c r="I11" s="87"/>
      <c r="J11" s="87"/>
      <c r="K11" s="87"/>
      <c r="L11" s="87"/>
      <c r="M11" s="87"/>
      <c r="N11" s="87"/>
      <c r="O11" s="109"/>
    </row>
    <row r="12" spans="1:17" s="7" customFormat="1" ht="18.75" x14ac:dyDescent="0.25">
      <c r="A12" s="104">
        <f t="shared" si="0"/>
        <v>10</v>
      </c>
      <c r="B12" s="87"/>
      <c r="C12" s="87"/>
      <c r="D12" s="87"/>
      <c r="E12" s="89"/>
      <c r="F12" s="89"/>
      <c r="G12" s="87"/>
      <c r="H12" s="87"/>
      <c r="I12" s="87"/>
      <c r="J12" s="87"/>
      <c r="K12" s="87"/>
      <c r="L12" s="87"/>
      <c r="M12" s="87"/>
      <c r="N12" s="87"/>
      <c r="O12" s="109"/>
    </row>
    <row r="13" spans="1:17" s="7" customFormat="1" ht="18.75" x14ac:dyDescent="0.25">
      <c r="A13" s="104">
        <f t="shared" si="0"/>
        <v>11</v>
      </c>
      <c r="B13" s="90"/>
      <c r="C13" s="90"/>
      <c r="D13" s="87"/>
      <c r="E13" s="89"/>
      <c r="F13" s="89"/>
      <c r="G13" s="87"/>
      <c r="H13" s="87"/>
      <c r="I13" s="87"/>
      <c r="J13" s="87"/>
      <c r="K13" s="87"/>
      <c r="L13" s="87"/>
      <c r="M13" s="87"/>
      <c r="N13" s="87"/>
      <c r="O13" s="109"/>
    </row>
    <row r="14" spans="1:17" s="7" customFormat="1" ht="18.75" x14ac:dyDescent="0.25">
      <c r="A14" s="104">
        <f t="shared" si="0"/>
        <v>12</v>
      </c>
      <c r="B14" s="87"/>
      <c r="C14" s="87"/>
      <c r="D14" s="87"/>
      <c r="E14" s="89"/>
      <c r="F14" s="89"/>
      <c r="G14" s="87"/>
      <c r="H14" s="87"/>
      <c r="I14" s="87"/>
      <c r="J14" s="87"/>
      <c r="K14" s="87"/>
      <c r="L14" s="87"/>
      <c r="M14" s="87"/>
      <c r="N14" s="87"/>
      <c r="O14" s="109"/>
    </row>
    <row r="15" spans="1:17" s="7" customFormat="1" ht="18.75" x14ac:dyDescent="0.25">
      <c r="A15" s="104">
        <f t="shared" si="0"/>
        <v>13</v>
      </c>
      <c r="B15" s="90"/>
      <c r="C15" s="90"/>
      <c r="D15" s="89"/>
      <c r="E15" s="89"/>
      <c r="F15" s="89"/>
      <c r="G15" s="87"/>
      <c r="H15" s="87"/>
      <c r="I15" s="87"/>
      <c r="J15" s="87"/>
      <c r="K15" s="87"/>
      <c r="L15" s="87"/>
      <c r="M15" s="87"/>
      <c r="N15" s="87"/>
      <c r="O15" s="109"/>
    </row>
    <row r="16" spans="1:17" s="7" customFormat="1" ht="18.75" x14ac:dyDescent="0.25">
      <c r="A16" s="104">
        <f t="shared" si="0"/>
        <v>14</v>
      </c>
      <c r="B16" s="106"/>
      <c r="C16" s="106"/>
      <c r="D16" s="105"/>
      <c r="E16" s="89"/>
      <c r="F16" s="108"/>
      <c r="G16" s="105"/>
      <c r="H16" s="105"/>
      <c r="I16" s="105"/>
      <c r="J16" s="87"/>
      <c r="K16" s="87"/>
      <c r="L16" s="87"/>
      <c r="M16" s="105"/>
      <c r="N16" s="105"/>
      <c r="O16" s="105"/>
    </row>
    <row r="17" spans="1:17" s="7" customFormat="1" ht="20.25" x14ac:dyDescent="0.25">
      <c r="A17" s="86">
        <f t="shared" si="0"/>
        <v>15</v>
      </c>
      <c r="B17" s="87"/>
      <c r="C17" s="87"/>
      <c r="D17" s="87"/>
      <c r="E17" s="89"/>
      <c r="F17" s="89"/>
      <c r="G17" s="89"/>
      <c r="H17" s="89"/>
      <c r="I17" s="87"/>
      <c r="J17" s="87"/>
      <c r="K17" s="87"/>
      <c r="L17" s="87"/>
      <c r="M17" s="87"/>
      <c r="N17" s="87"/>
      <c r="O17" s="87"/>
      <c r="P17" s="87"/>
      <c r="Q17" s="73"/>
    </row>
    <row r="18" spans="1:17" s="7" customFormat="1" ht="18.75" x14ac:dyDescent="0.25">
      <c r="A18" s="104">
        <f t="shared" si="0"/>
        <v>16</v>
      </c>
      <c r="B18" s="90"/>
      <c r="C18" s="90"/>
      <c r="D18" s="87"/>
      <c r="E18" s="89"/>
      <c r="F18" s="89"/>
      <c r="G18" s="87"/>
      <c r="H18" s="87"/>
      <c r="I18" s="87"/>
      <c r="J18" s="87"/>
      <c r="K18" s="87"/>
      <c r="L18" s="87"/>
      <c r="M18" s="87"/>
      <c r="N18" s="87"/>
      <c r="O18" s="87"/>
    </row>
    <row r="19" spans="1:17" s="7" customFormat="1" ht="18.75" x14ac:dyDescent="0.25">
      <c r="A19" s="104">
        <f t="shared" si="0"/>
        <v>17</v>
      </c>
      <c r="B19" s="141"/>
      <c r="C19" s="141"/>
      <c r="D19" s="130"/>
      <c r="E19" s="89"/>
      <c r="F19" s="136"/>
      <c r="G19" s="136"/>
      <c r="H19" s="130"/>
      <c r="I19" s="130"/>
      <c r="J19" s="130"/>
      <c r="K19" s="130"/>
      <c r="L19" s="130"/>
      <c r="M19" s="130"/>
      <c r="N19" s="130"/>
      <c r="O19" s="142"/>
    </row>
    <row r="20" spans="1:17" s="7" customFormat="1" ht="56.25" customHeight="1" x14ac:dyDescent="0.3">
      <c r="A20" s="104">
        <f t="shared" si="0"/>
        <v>18</v>
      </c>
      <c r="B20" s="130"/>
      <c r="C20" s="130"/>
      <c r="D20" s="130"/>
      <c r="E20" s="89"/>
      <c r="F20" s="130"/>
      <c r="G20" s="136"/>
      <c r="H20" s="151"/>
      <c r="I20" s="130"/>
      <c r="J20" s="130"/>
      <c r="K20" s="130"/>
      <c r="L20" s="130"/>
      <c r="M20" s="149"/>
      <c r="N20" s="130"/>
      <c r="O20" s="142"/>
    </row>
    <row r="21" spans="1:17" s="7" customFormat="1" ht="18.75" x14ac:dyDescent="0.25">
      <c r="A21" s="104">
        <f t="shared" si="0"/>
        <v>19</v>
      </c>
      <c r="B21" s="90"/>
      <c r="C21" s="90"/>
      <c r="D21" s="87"/>
      <c r="E21" s="89"/>
      <c r="F21" s="89"/>
      <c r="G21" s="89"/>
      <c r="H21" s="89"/>
      <c r="I21" s="87"/>
      <c r="J21" s="87"/>
      <c r="K21" s="87"/>
      <c r="L21" s="87"/>
      <c r="M21" s="87"/>
      <c r="N21" s="87"/>
      <c r="O21" s="109"/>
    </row>
    <row r="22" spans="1:17" s="7" customFormat="1" ht="18.75" x14ac:dyDescent="0.3">
      <c r="A22" s="104">
        <f t="shared" si="0"/>
        <v>20</v>
      </c>
      <c r="B22" s="90"/>
      <c r="C22" s="90"/>
      <c r="D22" s="103"/>
      <c r="E22" s="89"/>
      <c r="F22" s="89"/>
      <c r="G22" s="89"/>
      <c r="H22" s="89"/>
      <c r="I22" s="87"/>
      <c r="J22" s="87"/>
      <c r="K22" s="87"/>
      <c r="L22" s="87"/>
      <c r="M22" s="87"/>
      <c r="N22" s="87"/>
      <c r="O22" s="109"/>
    </row>
    <row r="23" spans="1:17" s="7" customFormat="1" ht="18.75" x14ac:dyDescent="0.25">
      <c r="A23" s="104">
        <f t="shared" si="0"/>
        <v>21</v>
      </c>
      <c r="B23" s="106"/>
      <c r="C23" s="106"/>
      <c r="D23" s="105"/>
      <c r="E23" s="89"/>
      <c r="F23" s="108"/>
      <c r="G23" s="108"/>
      <c r="H23" s="108"/>
      <c r="I23" s="105"/>
      <c r="J23" s="105"/>
      <c r="K23" s="105"/>
      <c r="L23" s="105"/>
      <c r="M23" s="105"/>
      <c r="N23" s="105"/>
      <c r="O23" s="105"/>
    </row>
    <row r="24" spans="1:17" s="7" customFormat="1" ht="18.75" x14ac:dyDescent="0.3">
      <c r="A24" s="104">
        <f t="shared" si="0"/>
        <v>22</v>
      </c>
      <c r="B24" s="146"/>
      <c r="C24" s="146"/>
      <c r="D24" s="146"/>
      <c r="E24" s="89"/>
      <c r="F24" s="97"/>
      <c r="G24" s="150"/>
      <c r="H24" s="150"/>
      <c r="I24" s="146"/>
      <c r="J24" s="146"/>
      <c r="K24" s="146"/>
      <c r="L24" s="146"/>
      <c r="M24" s="146"/>
      <c r="N24" s="94"/>
      <c r="O24" s="146"/>
    </row>
    <row r="25" spans="1:17" s="7" customFormat="1" ht="18.75" x14ac:dyDescent="0.25">
      <c r="A25" s="104">
        <f t="shared" si="0"/>
        <v>23</v>
      </c>
      <c r="B25" s="141"/>
      <c r="C25" s="141"/>
      <c r="D25" s="130"/>
      <c r="E25" s="89"/>
      <c r="F25" s="136"/>
      <c r="G25" s="130"/>
      <c r="H25" s="130"/>
      <c r="I25" s="130"/>
      <c r="J25" s="130"/>
      <c r="K25" s="130"/>
      <c r="L25" s="130"/>
      <c r="M25" s="130"/>
      <c r="N25" s="130"/>
      <c r="O25" s="142"/>
    </row>
    <row r="26" spans="1:17" s="7" customFormat="1" ht="18.75" x14ac:dyDescent="0.25">
      <c r="A26" s="104">
        <f t="shared" si="0"/>
        <v>24</v>
      </c>
      <c r="B26" s="95"/>
      <c r="C26" s="95"/>
      <c r="D26" s="95"/>
      <c r="E26" s="89"/>
      <c r="F26" s="97"/>
      <c r="G26" s="97"/>
      <c r="H26" s="97"/>
      <c r="I26" s="94"/>
      <c r="J26" s="94"/>
      <c r="K26" s="94"/>
      <c r="L26" s="94"/>
      <c r="M26" s="94"/>
      <c r="N26" s="94"/>
      <c r="O26" s="94"/>
    </row>
    <row r="27" spans="1:17" s="7" customFormat="1" ht="18.75" x14ac:dyDescent="0.3">
      <c r="A27" s="152">
        <f t="shared" si="0"/>
        <v>25</v>
      </c>
      <c r="B27" s="141"/>
      <c r="C27" s="141"/>
      <c r="D27" s="130"/>
      <c r="E27" s="89"/>
      <c r="F27" s="136"/>
      <c r="G27" s="136"/>
      <c r="H27" s="136"/>
      <c r="I27" s="130"/>
      <c r="J27" s="130"/>
      <c r="K27" s="130"/>
      <c r="L27" s="130"/>
      <c r="M27" s="130"/>
      <c r="N27" s="130"/>
      <c r="O27" s="142"/>
    </row>
    <row r="28" spans="1:17" s="7" customFormat="1" ht="18.75" x14ac:dyDescent="0.25">
      <c r="A28" s="104">
        <f t="shared" si="0"/>
        <v>26</v>
      </c>
      <c r="B28" s="141"/>
      <c r="C28" s="106"/>
      <c r="D28" s="108"/>
      <c r="E28" s="89"/>
      <c r="F28" s="136"/>
      <c r="G28" s="136"/>
      <c r="H28" s="136"/>
      <c r="I28" s="130"/>
      <c r="J28" s="130"/>
      <c r="K28" s="130"/>
      <c r="L28" s="130"/>
      <c r="M28" s="130"/>
      <c r="N28" s="130"/>
      <c r="O28" s="142"/>
    </row>
    <row r="29" spans="1:17" s="7" customFormat="1" ht="18.75" x14ac:dyDescent="0.25">
      <c r="A29" s="104">
        <f t="shared" si="0"/>
        <v>27</v>
      </c>
      <c r="B29" s="141"/>
      <c r="C29" s="106"/>
      <c r="D29" s="105"/>
      <c r="E29" s="89"/>
      <c r="F29" s="136"/>
      <c r="G29" s="130"/>
      <c r="H29" s="130"/>
      <c r="I29" s="130"/>
      <c r="J29" s="130"/>
      <c r="K29" s="130"/>
      <c r="L29" s="130"/>
      <c r="M29" s="130"/>
      <c r="N29" s="130"/>
      <c r="O29" s="142"/>
    </row>
    <row r="30" spans="1:17" s="7" customFormat="1" ht="18.75" x14ac:dyDescent="0.25">
      <c r="A30" s="104">
        <f t="shared" si="0"/>
        <v>28</v>
      </c>
      <c r="B30" s="106"/>
      <c r="C30" s="106"/>
      <c r="D30" s="105"/>
      <c r="E30" s="89"/>
      <c r="F30" s="108"/>
      <c r="G30" s="108"/>
      <c r="H30" s="108"/>
      <c r="I30" s="105"/>
      <c r="J30" s="105"/>
      <c r="K30" s="105"/>
      <c r="L30" s="105"/>
      <c r="M30" s="105"/>
      <c r="N30" s="105"/>
      <c r="O30" s="105"/>
    </row>
    <row r="31" spans="1:17" s="7" customFormat="1" ht="18.75" x14ac:dyDescent="0.25">
      <c r="A31" s="104">
        <f t="shared" si="0"/>
        <v>29</v>
      </c>
      <c r="B31" s="106"/>
      <c r="C31" s="106"/>
      <c r="D31" s="105"/>
      <c r="E31" s="89"/>
      <c r="F31" s="108"/>
      <c r="G31" s="105"/>
      <c r="H31" s="105"/>
      <c r="I31" s="105"/>
      <c r="J31" s="105"/>
      <c r="K31" s="105"/>
      <c r="L31" s="105"/>
      <c r="M31" s="105"/>
      <c r="N31" s="105"/>
      <c r="O31" s="105"/>
    </row>
    <row r="32" spans="1:17" s="7" customFormat="1" ht="18.75" x14ac:dyDescent="0.3">
      <c r="A32" s="152">
        <f t="shared" si="0"/>
        <v>30</v>
      </c>
      <c r="B32" s="105"/>
      <c r="C32" s="105"/>
      <c r="D32" s="105"/>
      <c r="E32" s="89"/>
      <c r="F32" s="108"/>
      <c r="G32" s="108"/>
      <c r="H32" s="108"/>
      <c r="I32" s="105"/>
      <c r="J32" s="105"/>
      <c r="K32" s="105"/>
      <c r="L32" s="105"/>
      <c r="M32" s="105"/>
      <c r="N32" s="94"/>
      <c r="O32" s="105"/>
    </row>
    <row r="33" spans="1:18" s="7" customFormat="1" ht="18.75" x14ac:dyDescent="0.3">
      <c r="A33" s="152">
        <f t="shared" si="0"/>
        <v>31</v>
      </c>
      <c r="B33" s="106"/>
      <c r="C33" s="106"/>
      <c r="D33" s="105"/>
      <c r="E33" s="89"/>
      <c r="F33" s="108"/>
      <c r="G33" s="108"/>
      <c r="H33" s="108"/>
      <c r="I33" s="105"/>
      <c r="J33" s="105"/>
      <c r="K33" s="105"/>
      <c r="L33" s="105"/>
      <c r="M33" s="105"/>
      <c r="N33" s="109"/>
      <c r="O33" s="105"/>
    </row>
    <row r="34" spans="1:18" s="7" customFormat="1" ht="18.75" x14ac:dyDescent="0.3">
      <c r="A34" s="106">
        <f t="shared" si="0"/>
        <v>32</v>
      </c>
      <c r="B34" s="106"/>
      <c r="C34" s="106"/>
      <c r="D34" s="121"/>
      <c r="E34" s="89"/>
      <c r="F34" s="108"/>
      <c r="G34" s="108"/>
      <c r="H34" s="108"/>
      <c r="I34" s="105"/>
      <c r="J34" s="105"/>
      <c r="K34" s="105"/>
      <c r="L34" s="105"/>
      <c r="M34" s="105"/>
      <c r="N34" s="94"/>
      <c r="O34" s="105"/>
    </row>
    <row r="35" spans="1:18" s="7" customFormat="1" ht="74.25" customHeight="1" x14ac:dyDescent="0.25">
      <c r="A35" s="95">
        <f t="shared" si="0"/>
        <v>33</v>
      </c>
      <c r="B35" s="141"/>
      <c r="C35" s="106"/>
      <c r="D35" s="105"/>
      <c r="E35" s="89"/>
      <c r="F35" s="136"/>
      <c r="G35" s="136"/>
      <c r="H35" s="136"/>
      <c r="I35" s="130"/>
      <c r="J35" s="130"/>
      <c r="K35" s="130"/>
      <c r="L35" s="130"/>
      <c r="M35" s="130"/>
      <c r="N35" s="130"/>
      <c r="O35" s="142"/>
    </row>
    <row r="36" spans="1:18" s="7" customFormat="1" ht="18.75" x14ac:dyDescent="0.25">
      <c r="A36" s="95">
        <f t="shared" si="0"/>
        <v>34</v>
      </c>
      <c r="B36" s="130"/>
      <c r="C36" s="105"/>
      <c r="D36" s="105"/>
      <c r="E36" s="89"/>
      <c r="F36" s="136"/>
      <c r="G36" s="136"/>
      <c r="H36" s="136"/>
      <c r="I36" s="136"/>
      <c r="J36" s="130"/>
      <c r="K36" s="130"/>
      <c r="L36" s="130"/>
      <c r="M36" s="130"/>
      <c r="N36" s="130"/>
      <c r="O36" s="142"/>
    </row>
    <row r="37" spans="1:18" s="7" customFormat="1" ht="68.25" customHeight="1" x14ac:dyDescent="0.25">
      <c r="A37" s="106">
        <f t="shared" si="0"/>
        <v>35</v>
      </c>
      <c r="B37" s="106"/>
      <c r="C37" s="106"/>
      <c r="D37" s="118"/>
      <c r="E37" s="89"/>
      <c r="F37" s="108"/>
      <c r="G37" s="105"/>
      <c r="H37" s="105"/>
      <c r="I37" s="105"/>
      <c r="J37" s="105"/>
      <c r="K37" s="105"/>
      <c r="L37" s="105"/>
      <c r="M37" s="105"/>
      <c r="N37" s="94"/>
      <c r="O37" s="105"/>
    </row>
    <row r="38" spans="1:18" s="7" customFormat="1" ht="18.75" x14ac:dyDescent="0.3">
      <c r="A38" s="147">
        <f t="shared" si="0"/>
        <v>36</v>
      </c>
      <c r="B38" s="136"/>
      <c r="C38" s="108"/>
      <c r="D38" s="105"/>
      <c r="E38" s="89"/>
      <c r="F38" s="136"/>
      <c r="G38" s="136"/>
      <c r="H38" s="136"/>
      <c r="I38" s="130"/>
      <c r="J38" s="130"/>
      <c r="K38" s="130"/>
      <c r="L38" s="130"/>
      <c r="M38" s="130"/>
      <c r="N38" s="130"/>
      <c r="O38" s="142"/>
    </row>
    <row r="39" spans="1:18" s="7" customFormat="1" ht="18.75" x14ac:dyDescent="0.3">
      <c r="A39" s="152">
        <f t="shared" si="0"/>
        <v>37</v>
      </c>
      <c r="B39" s="90"/>
      <c r="C39" s="90"/>
      <c r="D39" s="87"/>
      <c r="E39" s="89"/>
      <c r="F39" s="89"/>
      <c r="G39" s="89"/>
      <c r="H39" s="89"/>
      <c r="I39" s="87"/>
      <c r="J39" s="87"/>
      <c r="K39" s="87"/>
      <c r="L39" s="87"/>
      <c r="M39" s="87"/>
      <c r="N39" s="87"/>
      <c r="O39" s="87"/>
      <c r="P39" s="66"/>
      <c r="Q39" s="67"/>
      <c r="R39" s="68"/>
    </row>
    <row r="40" spans="1:18" s="7" customFormat="1" ht="18.75" x14ac:dyDescent="0.25">
      <c r="A40" s="95">
        <f t="shared" si="0"/>
        <v>38</v>
      </c>
      <c r="B40" s="141"/>
      <c r="C40" s="106"/>
      <c r="D40" s="105"/>
      <c r="E40" s="89"/>
      <c r="F40" s="136"/>
      <c r="G40" s="136"/>
      <c r="H40" s="136"/>
      <c r="I40" s="130"/>
      <c r="J40" s="130"/>
      <c r="K40" s="130"/>
      <c r="L40" s="130"/>
      <c r="M40" s="130"/>
      <c r="N40" s="130"/>
      <c r="O40" s="142"/>
    </row>
    <row r="41" spans="1:18" s="7" customFormat="1" ht="18.75" x14ac:dyDescent="0.25">
      <c r="A41" s="95">
        <f t="shared" si="0"/>
        <v>39</v>
      </c>
      <c r="B41" s="90"/>
      <c r="C41" s="90"/>
      <c r="D41" s="87"/>
      <c r="E41" s="89"/>
      <c r="F41" s="89"/>
      <c r="G41" s="89"/>
      <c r="H41" s="89"/>
      <c r="I41" s="87"/>
      <c r="J41" s="87"/>
      <c r="K41" s="87"/>
      <c r="L41" s="87"/>
      <c r="M41" s="87"/>
      <c r="N41" s="87"/>
      <c r="O41" s="109"/>
    </row>
    <row r="42" spans="1:18" s="7" customFormat="1" ht="18.75" x14ac:dyDescent="0.25">
      <c r="A42" s="95">
        <f t="shared" si="0"/>
        <v>40</v>
      </c>
      <c r="B42" s="141"/>
      <c r="C42" s="106"/>
      <c r="D42" s="108"/>
      <c r="E42" s="89"/>
      <c r="F42" s="136"/>
      <c r="G42" s="136"/>
      <c r="H42" s="136"/>
      <c r="I42" s="130"/>
      <c r="J42" s="130"/>
      <c r="K42" s="130"/>
      <c r="L42" s="130"/>
      <c r="M42" s="130"/>
      <c r="N42" s="130"/>
      <c r="O42" s="142"/>
    </row>
    <row r="43" spans="1:18" s="7" customFormat="1" ht="69" customHeight="1" x14ac:dyDescent="0.3">
      <c r="A43" s="95">
        <f t="shared" si="0"/>
        <v>41</v>
      </c>
      <c r="B43" s="130"/>
      <c r="C43" s="105"/>
      <c r="D43" s="105"/>
      <c r="E43" s="89"/>
      <c r="F43" s="130"/>
      <c r="G43" s="136"/>
      <c r="H43" s="136"/>
      <c r="I43" s="130"/>
      <c r="J43" s="130"/>
      <c r="K43" s="130"/>
      <c r="L43" s="130"/>
      <c r="M43" s="149"/>
      <c r="N43" s="130"/>
      <c r="O43" s="142"/>
    </row>
    <row r="44" spans="1:18" s="7" customFormat="1" ht="18.75" x14ac:dyDescent="0.25">
      <c r="A44" s="95">
        <f t="shared" si="0"/>
        <v>42</v>
      </c>
      <c r="B44" s="90"/>
      <c r="C44" s="90"/>
      <c r="D44" s="87"/>
      <c r="E44" s="89"/>
      <c r="F44" s="89"/>
      <c r="G44" s="89"/>
      <c r="H44" s="89"/>
      <c r="I44" s="87"/>
      <c r="J44" s="87"/>
      <c r="K44" s="87"/>
      <c r="L44" s="87"/>
      <c r="M44" s="87"/>
      <c r="N44" s="87"/>
      <c r="O44" s="109"/>
    </row>
    <row r="45" spans="1:18" s="7" customFormat="1" ht="18.75" x14ac:dyDescent="0.3">
      <c r="A45" s="147">
        <f t="shared" si="0"/>
        <v>43</v>
      </c>
      <c r="B45" s="141"/>
      <c r="C45" s="106"/>
      <c r="D45" s="105"/>
      <c r="E45" s="89"/>
      <c r="F45" s="136"/>
      <c r="G45" s="130"/>
      <c r="H45" s="130"/>
      <c r="I45" s="130"/>
      <c r="J45" s="130"/>
      <c r="K45" s="130"/>
      <c r="L45" s="130"/>
      <c r="M45" s="130"/>
      <c r="N45" s="130"/>
      <c r="O45" s="142"/>
    </row>
    <row r="46" spans="1:18" s="7" customFormat="1" ht="18.75" x14ac:dyDescent="0.3">
      <c r="A46" s="153">
        <f t="shared" si="0"/>
        <v>44</v>
      </c>
      <c r="B46" s="141"/>
      <c r="C46" s="141"/>
      <c r="D46" s="136"/>
      <c r="E46" s="89"/>
      <c r="F46" s="136"/>
      <c r="G46" s="136"/>
      <c r="H46" s="136"/>
      <c r="I46" s="130"/>
      <c r="J46" s="130"/>
      <c r="K46" s="130"/>
      <c r="L46" s="130"/>
      <c r="M46" s="130"/>
      <c r="N46" s="130"/>
      <c r="O46" s="142"/>
    </row>
    <row r="47" spans="1:18" s="7" customFormat="1" ht="18.75" x14ac:dyDescent="0.25">
      <c r="A47" s="106">
        <f t="shared" si="0"/>
        <v>45</v>
      </c>
      <c r="B47" s="106"/>
      <c r="C47" s="106"/>
      <c r="D47" s="105"/>
      <c r="E47" s="89"/>
      <c r="F47" s="108"/>
      <c r="G47" s="105"/>
      <c r="H47" s="105"/>
      <c r="I47" s="105"/>
      <c r="J47" s="105"/>
      <c r="K47" s="105"/>
      <c r="L47" s="105"/>
      <c r="M47" s="105"/>
      <c r="N47" s="94"/>
      <c r="O47" s="105"/>
    </row>
    <row r="48" spans="1:18" s="7" customFormat="1" ht="39" customHeight="1" x14ac:dyDescent="0.25">
      <c r="A48" s="106">
        <f t="shared" si="0"/>
        <v>46</v>
      </c>
      <c r="B48" s="136"/>
      <c r="C48" s="108"/>
      <c r="D48" s="105"/>
      <c r="E48" s="89"/>
      <c r="F48" s="136"/>
      <c r="G48" s="136"/>
      <c r="H48" s="136"/>
      <c r="I48" s="130"/>
      <c r="J48" s="130"/>
      <c r="K48" s="130"/>
      <c r="L48" s="130"/>
      <c r="M48" s="130"/>
      <c r="N48" s="130"/>
      <c r="O48" s="142"/>
    </row>
    <row r="49" spans="1:15" s="7" customFormat="1" ht="18.75" x14ac:dyDescent="0.25">
      <c r="A49" s="106">
        <f t="shared" si="0"/>
        <v>47</v>
      </c>
      <c r="B49" s="106"/>
      <c r="C49" s="106"/>
      <c r="D49" s="105"/>
      <c r="E49" s="89"/>
      <c r="F49" s="108"/>
      <c r="G49" s="108"/>
      <c r="H49" s="108"/>
      <c r="I49" s="105"/>
      <c r="J49" s="105"/>
      <c r="K49" s="105"/>
      <c r="L49" s="105"/>
      <c r="M49" s="105"/>
      <c r="N49" s="94"/>
      <c r="O49" s="105"/>
    </row>
    <row r="50" spans="1:15" s="7" customFormat="1" ht="18.75" x14ac:dyDescent="0.25">
      <c r="A50" s="106">
        <f t="shared" si="0"/>
        <v>48</v>
      </c>
      <c r="B50" s="106"/>
      <c r="C50" s="106"/>
      <c r="D50" s="105"/>
      <c r="E50" s="89"/>
      <c r="F50" s="108"/>
      <c r="G50" s="108"/>
      <c r="H50" s="108"/>
      <c r="I50" s="105"/>
      <c r="J50" s="105"/>
      <c r="K50" s="105"/>
      <c r="L50" s="105"/>
      <c r="M50" s="105"/>
      <c r="N50" s="94"/>
      <c r="O50" s="105"/>
    </row>
    <row r="51" spans="1:15" s="7" customFormat="1" ht="18.75" x14ac:dyDescent="0.25">
      <c r="A51" s="95">
        <f t="shared" si="0"/>
        <v>49</v>
      </c>
      <c r="B51" s="141"/>
      <c r="C51" s="106"/>
      <c r="D51" s="105"/>
      <c r="E51" s="89"/>
      <c r="F51" s="136"/>
      <c r="G51" s="130"/>
      <c r="H51" s="130"/>
      <c r="I51" s="130"/>
      <c r="J51" s="130"/>
      <c r="K51" s="130"/>
      <c r="L51" s="130"/>
      <c r="M51" s="130"/>
      <c r="N51" s="130"/>
      <c r="O51" s="142"/>
    </row>
    <row r="52" spans="1:15" s="7" customFormat="1" ht="18.75" x14ac:dyDescent="0.25">
      <c r="A52" s="95">
        <f t="shared" si="0"/>
        <v>50</v>
      </c>
      <c r="B52" s="136"/>
      <c r="C52" s="108"/>
      <c r="D52" s="105"/>
      <c r="E52" s="89"/>
      <c r="F52" s="136"/>
      <c r="G52" s="136"/>
      <c r="H52" s="136"/>
      <c r="I52" s="130"/>
      <c r="J52" s="130"/>
      <c r="K52" s="130"/>
      <c r="L52" s="130"/>
      <c r="M52" s="130"/>
      <c r="N52" s="130"/>
      <c r="O52" s="142"/>
    </row>
    <row r="53" spans="1:15" s="7" customFormat="1" ht="111.75" customHeight="1" x14ac:dyDescent="0.25">
      <c r="A53" s="144">
        <f t="shared" si="0"/>
        <v>51</v>
      </c>
      <c r="B53" s="106"/>
      <c r="C53" s="106"/>
      <c r="D53" s="105"/>
      <c r="E53" s="97"/>
      <c r="F53" s="108"/>
      <c r="G53" s="108"/>
      <c r="H53" s="108"/>
      <c r="I53" s="105"/>
      <c r="J53" s="105"/>
      <c r="K53" s="105"/>
      <c r="L53" s="105"/>
      <c r="M53" s="105"/>
      <c r="N53" s="105"/>
      <c r="O53" s="105"/>
    </row>
    <row r="54" spans="1:15" s="7" customFormat="1" ht="18.75" x14ac:dyDescent="0.25">
      <c r="A54" s="106">
        <f t="shared" si="0"/>
        <v>52</v>
      </c>
      <c r="B54" s="106"/>
      <c r="C54" s="106"/>
      <c r="D54" s="105"/>
      <c r="E54" s="89"/>
      <c r="F54" s="108"/>
      <c r="G54" s="108"/>
      <c r="H54" s="108"/>
      <c r="I54" s="105"/>
      <c r="J54" s="105"/>
      <c r="K54" s="105"/>
      <c r="L54" s="105"/>
      <c r="M54" s="105"/>
      <c r="N54" s="94"/>
      <c r="O54" s="105"/>
    </row>
    <row r="55" spans="1:15" s="7" customFormat="1" ht="18.75" x14ac:dyDescent="0.25">
      <c r="A55" s="106">
        <f t="shared" si="0"/>
        <v>53</v>
      </c>
      <c r="B55" s="107"/>
      <c r="C55" s="107"/>
      <c r="D55" s="118"/>
      <c r="E55" s="89"/>
      <c r="F55" s="108"/>
      <c r="G55" s="105"/>
      <c r="H55" s="105"/>
      <c r="I55" s="105"/>
      <c r="J55" s="105"/>
      <c r="K55" s="105"/>
      <c r="L55" s="105"/>
      <c r="M55" s="105"/>
      <c r="N55" s="94"/>
      <c r="O55" s="105"/>
    </row>
    <row r="56" spans="1:15" s="7" customFormat="1" ht="18.75" x14ac:dyDescent="0.25">
      <c r="A56" s="106">
        <f t="shared" si="0"/>
        <v>54</v>
      </c>
      <c r="B56" s="108"/>
      <c r="C56" s="108"/>
      <c r="D56" s="105"/>
      <c r="E56" s="89"/>
      <c r="F56" s="108"/>
      <c r="G56" s="108"/>
      <c r="H56" s="108"/>
      <c r="I56" s="105"/>
      <c r="J56" s="105"/>
      <c r="K56" s="105"/>
      <c r="L56" s="105"/>
      <c r="M56" s="105"/>
      <c r="N56" s="94"/>
      <c r="O56" s="105"/>
    </row>
    <row r="57" spans="1:15" s="7" customFormat="1" ht="18.75" x14ac:dyDescent="0.3">
      <c r="A57" s="147">
        <f t="shared" si="0"/>
        <v>55</v>
      </c>
      <c r="B57" s="106"/>
      <c r="C57" s="106"/>
      <c r="D57" s="121"/>
      <c r="E57" s="89"/>
      <c r="F57" s="108"/>
      <c r="G57" s="105"/>
      <c r="H57" s="105"/>
      <c r="I57" s="105"/>
      <c r="J57" s="105"/>
      <c r="K57" s="105"/>
      <c r="L57" s="105"/>
      <c r="M57" s="105"/>
      <c r="N57" s="94"/>
      <c r="O57" s="105"/>
    </row>
    <row r="58" spans="1:15" s="7" customFormat="1" ht="18.75" x14ac:dyDescent="0.3">
      <c r="A58" s="147">
        <f t="shared" si="0"/>
        <v>56</v>
      </c>
      <c r="B58" s="106"/>
      <c r="C58" s="106"/>
      <c r="D58" s="105"/>
      <c r="E58" s="89"/>
      <c r="F58" s="108"/>
      <c r="G58" s="108"/>
      <c r="H58" s="108"/>
      <c r="I58" s="105"/>
      <c r="J58" s="105"/>
      <c r="K58" s="105"/>
      <c r="L58" s="105"/>
      <c r="M58" s="105"/>
      <c r="N58" s="94"/>
      <c r="O58" s="105"/>
    </row>
    <row r="59" spans="1:15" s="7" customFormat="1" ht="18.75" x14ac:dyDescent="0.25">
      <c r="A59" s="106">
        <f t="shared" si="0"/>
        <v>57</v>
      </c>
      <c r="B59" s="106"/>
      <c r="C59" s="106"/>
      <c r="D59" s="105"/>
      <c r="E59" s="89"/>
      <c r="F59" s="108"/>
      <c r="G59" s="108"/>
      <c r="H59" s="108"/>
      <c r="I59" s="105"/>
      <c r="J59" s="105"/>
      <c r="K59" s="105"/>
      <c r="L59" s="105"/>
      <c r="M59" s="105"/>
      <c r="N59" s="94"/>
      <c r="O59" s="105"/>
    </row>
    <row r="60" spans="1:15" s="7" customFormat="1" ht="18.75" x14ac:dyDescent="0.25">
      <c r="A60" s="106">
        <f t="shared" si="0"/>
        <v>58</v>
      </c>
      <c r="B60" s="106"/>
      <c r="C60" s="106"/>
      <c r="D60" s="105"/>
      <c r="E60" s="89"/>
      <c r="F60" s="108"/>
      <c r="G60" s="108"/>
      <c r="H60" s="108"/>
      <c r="I60" s="105"/>
      <c r="J60" s="105"/>
      <c r="K60" s="105"/>
      <c r="L60" s="105"/>
      <c r="M60" s="105"/>
      <c r="N60" s="109"/>
      <c r="O60" s="105"/>
    </row>
    <row r="61" spans="1:15" s="7" customFormat="1" x14ac:dyDescent="0.25">
      <c r="K61" s="30"/>
    </row>
    <row r="62" spans="1:15" s="7" customFormat="1" x14ac:dyDescent="0.25"/>
    <row r="63" spans="1:15" s="7" customFormat="1" x14ac:dyDescent="0.25"/>
    <row r="64" spans="1:15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7" max="16383" man="1"/>
  </rowBreaks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E181-6B35-47BA-B46B-8B7B708D66BA}">
  <sheetPr>
    <pageSetUpPr fitToPage="1"/>
  </sheetPr>
  <dimension ref="A1:R122"/>
  <sheetViews>
    <sheetView view="pageBreakPreview" topLeftCell="A2" zoomScale="90" zoomScaleNormal="84" zoomScaleSheetLayoutView="90" workbookViewId="0">
      <selection activeCell="O2" sqref="O1:R1048576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518" t="s">
        <v>763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</row>
    <row r="2" spans="1:15" s="7" customFormat="1" ht="47.25" customHeight="1" x14ac:dyDescent="0.25">
      <c r="A2" s="83" t="s">
        <v>36</v>
      </c>
      <c r="B2" s="81" t="s">
        <v>12</v>
      </c>
      <c r="C2" s="81" t="s">
        <v>226</v>
      </c>
      <c r="D2" s="81" t="s">
        <v>22</v>
      </c>
      <c r="E2" s="82" t="s">
        <v>23</v>
      </c>
      <c r="F2" s="82" t="s">
        <v>2</v>
      </c>
      <c r="G2" s="81" t="s">
        <v>24</v>
      </c>
      <c r="H2" s="79" t="s">
        <v>37</v>
      </c>
      <c r="I2" s="81" t="s">
        <v>15</v>
      </c>
      <c r="J2" s="81" t="s">
        <v>1</v>
      </c>
      <c r="K2" s="81" t="s">
        <v>10</v>
      </c>
      <c r="L2" s="81" t="s">
        <v>11</v>
      </c>
      <c r="M2" s="81" t="s">
        <v>21</v>
      </c>
      <c r="N2" s="81" t="s">
        <v>29</v>
      </c>
      <c r="O2" s="83" t="s">
        <v>20</v>
      </c>
    </row>
    <row r="3" spans="1:15" s="85" customFormat="1" ht="37.5" x14ac:dyDescent="0.25">
      <c r="A3" s="168">
        <f xml:space="preserve"> ROW()-2</f>
        <v>1</v>
      </c>
      <c r="B3" s="125" t="s">
        <v>762</v>
      </c>
      <c r="C3" s="125" t="s">
        <v>223</v>
      </c>
      <c r="D3" s="125" t="s">
        <v>134</v>
      </c>
      <c r="E3" s="127"/>
      <c r="F3" s="127">
        <v>4.1900000000000004</v>
      </c>
      <c r="G3" s="127"/>
      <c r="H3" s="127"/>
      <c r="I3" s="178" t="s">
        <v>476</v>
      </c>
      <c r="J3" s="125" t="s">
        <v>5</v>
      </c>
      <c r="K3" s="125" t="s">
        <v>33</v>
      </c>
      <c r="L3" s="125" t="s">
        <v>17</v>
      </c>
      <c r="M3" s="125" t="s">
        <v>42</v>
      </c>
      <c r="N3" s="125"/>
      <c r="O3" s="128" t="s">
        <v>44</v>
      </c>
    </row>
    <row r="4" spans="1:15" s="7" customFormat="1" ht="66.75" customHeight="1" x14ac:dyDescent="0.25">
      <c r="A4" s="104">
        <f t="shared" ref="A4:A34" si="0" xml:space="preserve"> ROW()-2</f>
        <v>2</v>
      </c>
      <c r="B4" s="90"/>
      <c r="C4" s="90"/>
      <c r="D4" s="87"/>
      <c r="E4" s="89"/>
      <c r="F4" s="89"/>
      <c r="G4" s="87"/>
      <c r="H4" s="87"/>
      <c r="I4" s="87"/>
      <c r="J4" s="87"/>
      <c r="K4" s="87"/>
      <c r="L4" s="87"/>
      <c r="M4" s="87"/>
      <c r="N4" s="87"/>
      <c r="O4" s="109"/>
    </row>
    <row r="5" spans="1:15" s="7" customFormat="1" ht="18.75" x14ac:dyDescent="0.25">
      <c r="A5" s="104">
        <f t="shared" si="0"/>
        <v>3</v>
      </c>
      <c r="B5" s="89"/>
      <c r="C5" s="90"/>
      <c r="D5" s="87"/>
      <c r="E5" s="89"/>
      <c r="F5" s="89"/>
      <c r="G5" s="89"/>
      <c r="H5" s="89"/>
      <c r="I5" s="87"/>
      <c r="J5" s="87"/>
      <c r="K5" s="87"/>
      <c r="L5" s="87"/>
      <c r="M5" s="87"/>
      <c r="N5" s="87"/>
      <c r="O5" s="109"/>
    </row>
    <row r="6" spans="1:15" s="7" customFormat="1" ht="18.75" x14ac:dyDescent="0.25">
      <c r="A6" s="95">
        <f t="shared" si="0"/>
        <v>4</v>
      </c>
      <c r="B6" s="90"/>
      <c r="C6" s="90"/>
      <c r="D6" s="87"/>
      <c r="E6" s="89"/>
      <c r="F6" s="89"/>
      <c r="G6" s="87"/>
      <c r="H6" s="87"/>
      <c r="I6" s="87"/>
      <c r="J6" s="87"/>
      <c r="K6" s="87"/>
      <c r="L6" s="87"/>
      <c r="M6" s="87"/>
      <c r="N6" s="87"/>
      <c r="O6" s="109"/>
    </row>
    <row r="7" spans="1:15" s="7" customFormat="1" ht="18.75" x14ac:dyDescent="0.25">
      <c r="A7" s="95">
        <f t="shared" si="0"/>
        <v>5</v>
      </c>
      <c r="B7" s="90"/>
      <c r="C7" s="90"/>
      <c r="D7" s="87"/>
      <c r="E7" s="89"/>
      <c r="F7" s="89"/>
      <c r="G7" s="87"/>
      <c r="H7" s="87"/>
      <c r="I7" s="87"/>
      <c r="J7" s="87"/>
      <c r="K7" s="87"/>
      <c r="L7" s="87"/>
      <c r="M7" s="87"/>
      <c r="N7" s="87"/>
      <c r="O7" s="109"/>
    </row>
    <row r="8" spans="1:15" s="7" customFormat="1" ht="18.75" x14ac:dyDescent="0.25">
      <c r="A8" s="104">
        <f t="shared" si="0"/>
        <v>6</v>
      </c>
      <c r="B8" s="87"/>
      <c r="C8" s="87"/>
      <c r="D8" s="87"/>
      <c r="E8" s="89"/>
      <c r="F8" s="89"/>
      <c r="G8" s="89"/>
      <c r="H8" s="89"/>
      <c r="I8" s="87"/>
      <c r="J8" s="87"/>
      <c r="K8" s="87"/>
      <c r="L8" s="87"/>
      <c r="M8" s="87"/>
      <c r="N8" s="87"/>
      <c r="O8" s="109"/>
    </row>
    <row r="9" spans="1:15" s="7" customFormat="1" ht="18.75" x14ac:dyDescent="0.25">
      <c r="A9" s="104">
        <f t="shared" si="0"/>
        <v>7</v>
      </c>
      <c r="B9" s="87"/>
      <c r="C9" s="87"/>
      <c r="D9" s="87"/>
      <c r="E9" s="89"/>
      <c r="F9" s="89"/>
      <c r="G9" s="89"/>
      <c r="H9" s="89"/>
      <c r="I9" s="87"/>
      <c r="J9" s="87"/>
      <c r="K9" s="87"/>
      <c r="L9" s="87"/>
      <c r="M9" s="87"/>
      <c r="N9" s="87"/>
      <c r="O9" s="109"/>
    </row>
    <row r="10" spans="1:15" s="7" customFormat="1" ht="63.75" customHeight="1" x14ac:dyDescent="0.3">
      <c r="A10" s="104">
        <f t="shared" si="0"/>
        <v>8</v>
      </c>
      <c r="B10" s="87"/>
      <c r="C10" s="87"/>
      <c r="D10" s="87"/>
      <c r="E10" s="89"/>
      <c r="F10" s="89"/>
      <c r="G10" s="87"/>
      <c r="H10" s="103"/>
      <c r="I10" s="87"/>
      <c r="J10" s="87"/>
      <c r="K10" s="87"/>
      <c r="L10" s="87"/>
      <c r="M10" s="103"/>
      <c r="N10" s="103"/>
      <c r="O10" s="139"/>
    </row>
    <row r="11" spans="1:15" s="7" customFormat="1" ht="18.75" x14ac:dyDescent="0.25">
      <c r="A11" s="95">
        <f t="shared" si="0"/>
        <v>9</v>
      </c>
      <c r="B11" s="90"/>
      <c r="C11" s="90"/>
      <c r="D11" s="87"/>
      <c r="E11" s="89"/>
      <c r="F11" s="89"/>
      <c r="G11" s="87"/>
      <c r="H11" s="87"/>
      <c r="I11" s="87"/>
      <c r="J11" s="87"/>
      <c r="K11" s="87"/>
      <c r="L11" s="87"/>
      <c r="M11" s="87"/>
      <c r="N11" s="87"/>
      <c r="O11" s="109"/>
    </row>
    <row r="12" spans="1:15" s="7" customFormat="1" ht="18.75" x14ac:dyDescent="0.25">
      <c r="A12" s="104">
        <f t="shared" si="0"/>
        <v>10</v>
      </c>
      <c r="B12" s="87"/>
      <c r="C12" s="87"/>
      <c r="D12" s="87"/>
      <c r="E12" s="89"/>
      <c r="F12" s="89"/>
      <c r="G12" s="87"/>
      <c r="H12" s="87"/>
      <c r="I12" s="87"/>
      <c r="J12" s="87"/>
      <c r="K12" s="87"/>
      <c r="L12" s="87"/>
      <c r="M12" s="87"/>
      <c r="N12" s="87"/>
      <c r="O12" s="109"/>
    </row>
    <row r="13" spans="1:15" s="7" customFormat="1" ht="18.75" x14ac:dyDescent="0.25">
      <c r="A13" s="104">
        <f t="shared" si="0"/>
        <v>11</v>
      </c>
      <c r="B13" s="90"/>
      <c r="C13" s="90"/>
      <c r="D13" s="87"/>
      <c r="E13" s="89"/>
      <c r="F13" s="89"/>
      <c r="G13" s="87"/>
      <c r="H13" s="87"/>
      <c r="I13" s="87"/>
      <c r="J13" s="87"/>
      <c r="K13" s="87"/>
      <c r="L13" s="87"/>
      <c r="M13" s="87"/>
      <c r="N13" s="87"/>
      <c r="O13" s="109"/>
    </row>
    <row r="14" spans="1:15" s="7" customFormat="1" ht="18.75" x14ac:dyDescent="0.25">
      <c r="A14" s="104">
        <f t="shared" si="0"/>
        <v>12</v>
      </c>
      <c r="B14" s="87"/>
      <c r="C14" s="87"/>
      <c r="D14" s="87"/>
      <c r="E14" s="89"/>
      <c r="F14" s="89"/>
      <c r="G14" s="87"/>
      <c r="H14" s="87"/>
      <c r="I14" s="87"/>
      <c r="J14" s="87"/>
      <c r="K14" s="87"/>
      <c r="L14" s="87"/>
      <c r="M14" s="87"/>
      <c r="N14" s="87"/>
      <c r="O14" s="109"/>
    </row>
    <row r="15" spans="1:15" s="7" customFormat="1" ht="18.75" x14ac:dyDescent="0.25">
      <c r="A15" s="104">
        <f t="shared" si="0"/>
        <v>13</v>
      </c>
      <c r="B15" s="90"/>
      <c r="C15" s="90"/>
      <c r="D15" s="89"/>
      <c r="E15" s="89"/>
      <c r="F15" s="89"/>
      <c r="G15" s="87"/>
      <c r="H15" s="87"/>
      <c r="I15" s="87"/>
      <c r="J15" s="87"/>
      <c r="K15" s="87"/>
      <c r="L15" s="87"/>
      <c r="M15" s="87"/>
      <c r="N15" s="87"/>
      <c r="O15" s="109"/>
    </row>
    <row r="16" spans="1:15" s="7" customFormat="1" ht="18.75" x14ac:dyDescent="0.25">
      <c r="A16" s="104">
        <f t="shared" si="0"/>
        <v>14</v>
      </c>
      <c r="B16" s="106"/>
      <c r="C16" s="106"/>
      <c r="D16" s="105"/>
      <c r="E16" s="89"/>
      <c r="F16" s="108"/>
      <c r="G16" s="105"/>
      <c r="H16" s="105"/>
      <c r="I16" s="105"/>
      <c r="J16" s="87"/>
      <c r="K16" s="87"/>
      <c r="L16" s="87"/>
      <c r="M16" s="105"/>
      <c r="N16" s="105"/>
      <c r="O16" s="105"/>
    </row>
    <row r="17" spans="1:17" s="7" customFormat="1" ht="20.25" x14ac:dyDescent="0.25">
      <c r="A17" s="86">
        <f t="shared" si="0"/>
        <v>15</v>
      </c>
      <c r="B17" s="87"/>
      <c r="C17" s="87"/>
      <c r="D17" s="87"/>
      <c r="E17" s="89"/>
      <c r="F17" s="89"/>
      <c r="G17" s="89"/>
      <c r="H17" s="89"/>
      <c r="I17" s="87"/>
      <c r="J17" s="87"/>
      <c r="K17" s="87"/>
      <c r="L17" s="87"/>
      <c r="M17" s="87"/>
      <c r="N17" s="87"/>
      <c r="O17" s="87"/>
      <c r="P17" s="87"/>
      <c r="Q17" s="73"/>
    </row>
    <row r="18" spans="1:17" s="7" customFormat="1" ht="18.75" x14ac:dyDescent="0.25">
      <c r="A18" s="104">
        <f t="shared" si="0"/>
        <v>16</v>
      </c>
      <c r="B18" s="90"/>
      <c r="C18" s="90"/>
      <c r="D18" s="87"/>
      <c r="E18" s="89"/>
      <c r="F18" s="89"/>
      <c r="G18" s="87"/>
      <c r="H18" s="87"/>
      <c r="I18" s="87"/>
      <c r="J18" s="87"/>
      <c r="K18" s="87"/>
      <c r="L18" s="87"/>
      <c r="M18" s="87"/>
      <c r="N18" s="87"/>
      <c r="O18" s="87"/>
    </row>
    <row r="19" spans="1:17" s="7" customFormat="1" ht="18.75" x14ac:dyDescent="0.25">
      <c r="A19" s="104">
        <f t="shared" si="0"/>
        <v>17</v>
      </c>
      <c r="B19" s="141"/>
      <c r="C19" s="141"/>
      <c r="D19" s="130"/>
      <c r="E19" s="89"/>
      <c r="F19" s="136"/>
      <c r="G19" s="136"/>
      <c r="H19" s="130"/>
      <c r="I19" s="130"/>
      <c r="J19" s="130"/>
      <c r="K19" s="130"/>
      <c r="L19" s="130"/>
      <c r="M19" s="130"/>
      <c r="N19" s="130"/>
      <c r="O19" s="142"/>
    </row>
    <row r="20" spans="1:17" s="7" customFormat="1" ht="56.25" customHeight="1" x14ac:dyDescent="0.3">
      <c r="A20" s="104">
        <f t="shared" si="0"/>
        <v>18</v>
      </c>
      <c r="B20" s="130"/>
      <c r="C20" s="130"/>
      <c r="D20" s="130"/>
      <c r="E20" s="89"/>
      <c r="F20" s="130"/>
      <c r="G20" s="136"/>
      <c r="H20" s="151"/>
      <c r="I20" s="130"/>
      <c r="J20" s="130"/>
      <c r="K20" s="130"/>
      <c r="L20" s="130"/>
      <c r="M20" s="149"/>
      <c r="N20" s="130"/>
      <c r="O20" s="142"/>
    </row>
    <row r="21" spans="1:17" s="7" customFormat="1" ht="18.75" x14ac:dyDescent="0.25">
      <c r="A21" s="104">
        <f t="shared" si="0"/>
        <v>19</v>
      </c>
      <c r="B21" s="90"/>
      <c r="C21" s="90"/>
      <c r="D21" s="87"/>
      <c r="E21" s="89"/>
      <c r="F21" s="89"/>
      <c r="G21" s="89"/>
      <c r="H21" s="89"/>
      <c r="I21" s="87"/>
      <c r="J21" s="87"/>
      <c r="K21" s="87"/>
      <c r="L21" s="87"/>
      <c r="M21" s="87"/>
      <c r="N21" s="87"/>
      <c r="O21" s="109"/>
    </row>
    <row r="22" spans="1:17" s="7" customFormat="1" ht="18.75" x14ac:dyDescent="0.3">
      <c r="A22" s="104">
        <f t="shared" si="0"/>
        <v>20</v>
      </c>
      <c r="B22" s="90"/>
      <c r="C22" s="90"/>
      <c r="D22" s="103"/>
      <c r="E22" s="89"/>
      <c r="F22" s="89"/>
      <c r="G22" s="89"/>
      <c r="H22" s="89"/>
      <c r="I22" s="87"/>
      <c r="J22" s="87"/>
      <c r="K22" s="87"/>
      <c r="L22" s="87"/>
      <c r="M22" s="87"/>
      <c r="N22" s="87"/>
      <c r="O22" s="109"/>
    </row>
    <row r="23" spans="1:17" s="7" customFormat="1" ht="18.75" x14ac:dyDescent="0.25">
      <c r="A23" s="104">
        <f t="shared" si="0"/>
        <v>21</v>
      </c>
      <c r="B23" s="106"/>
      <c r="C23" s="106"/>
      <c r="D23" s="105"/>
      <c r="E23" s="89"/>
      <c r="F23" s="108"/>
      <c r="G23" s="108"/>
      <c r="H23" s="108"/>
      <c r="I23" s="105"/>
      <c r="J23" s="105"/>
      <c r="K23" s="105"/>
      <c r="L23" s="105"/>
      <c r="M23" s="105"/>
      <c r="N23" s="105"/>
      <c r="O23" s="105"/>
    </row>
    <row r="24" spans="1:17" s="7" customFormat="1" ht="18.75" x14ac:dyDescent="0.3">
      <c r="A24" s="104">
        <f t="shared" si="0"/>
        <v>22</v>
      </c>
      <c r="B24" s="146"/>
      <c r="C24" s="146"/>
      <c r="D24" s="146"/>
      <c r="E24" s="89"/>
      <c r="F24" s="97"/>
      <c r="G24" s="150"/>
      <c r="H24" s="150"/>
      <c r="I24" s="146"/>
      <c r="J24" s="146"/>
      <c r="K24" s="146"/>
      <c r="L24" s="146"/>
      <c r="M24" s="146"/>
      <c r="N24" s="94"/>
      <c r="O24" s="146"/>
    </row>
    <row r="25" spans="1:17" s="7" customFormat="1" ht="18.75" x14ac:dyDescent="0.25">
      <c r="A25" s="104">
        <f t="shared" si="0"/>
        <v>23</v>
      </c>
      <c r="B25" s="141"/>
      <c r="C25" s="141"/>
      <c r="D25" s="130"/>
      <c r="E25" s="89"/>
      <c r="F25" s="136"/>
      <c r="G25" s="130"/>
      <c r="H25" s="130"/>
      <c r="I25" s="130"/>
      <c r="J25" s="130"/>
      <c r="K25" s="130"/>
      <c r="L25" s="130"/>
      <c r="M25" s="130"/>
      <c r="N25" s="130"/>
      <c r="O25" s="142"/>
    </row>
    <row r="26" spans="1:17" s="7" customFormat="1" ht="18.75" x14ac:dyDescent="0.25">
      <c r="A26" s="104">
        <f t="shared" si="0"/>
        <v>24</v>
      </c>
      <c r="B26" s="95"/>
      <c r="C26" s="95"/>
      <c r="D26" s="95"/>
      <c r="E26" s="89"/>
      <c r="F26" s="97"/>
      <c r="G26" s="97"/>
      <c r="H26" s="97"/>
      <c r="I26" s="94"/>
      <c r="J26" s="94"/>
      <c r="K26" s="94"/>
      <c r="L26" s="94"/>
      <c r="M26" s="94"/>
      <c r="N26" s="94"/>
      <c r="O26" s="94"/>
    </row>
    <row r="27" spans="1:17" s="7" customFormat="1" ht="18.75" x14ac:dyDescent="0.3">
      <c r="A27" s="152">
        <f t="shared" si="0"/>
        <v>25</v>
      </c>
      <c r="B27" s="141"/>
      <c r="C27" s="141"/>
      <c r="D27" s="130"/>
      <c r="E27" s="89"/>
      <c r="F27" s="136"/>
      <c r="G27" s="136"/>
      <c r="H27" s="136"/>
      <c r="I27" s="130"/>
      <c r="J27" s="130"/>
      <c r="K27" s="130"/>
      <c r="L27" s="130"/>
      <c r="M27" s="130"/>
      <c r="N27" s="130"/>
      <c r="O27" s="142"/>
    </row>
    <row r="28" spans="1:17" s="7" customFormat="1" ht="18.75" x14ac:dyDescent="0.25">
      <c r="A28" s="104">
        <f t="shared" si="0"/>
        <v>26</v>
      </c>
      <c r="B28" s="141"/>
      <c r="C28" s="106"/>
      <c r="D28" s="108"/>
      <c r="E28" s="89"/>
      <c r="F28" s="136"/>
      <c r="G28" s="136"/>
      <c r="H28" s="136"/>
      <c r="I28" s="130"/>
      <c r="J28" s="130"/>
      <c r="K28" s="130"/>
      <c r="L28" s="130"/>
      <c r="M28" s="130"/>
      <c r="N28" s="130"/>
      <c r="O28" s="142"/>
    </row>
    <row r="29" spans="1:17" s="7" customFormat="1" ht="18.75" x14ac:dyDescent="0.25">
      <c r="A29" s="104">
        <f t="shared" si="0"/>
        <v>27</v>
      </c>
      <c r="B29" s="141"/>
      <c r="C29" s="106"/>
      <c r="D29" s="105"/>
      <c r="E29" s="89"/>
      <c r="F29" s="136"/>
      <c r="G29" s="130"/>
      <c r="H29" s="130"/>
      <c r="I29" s="130"/>
      <c r="J29" s="130"/>
      <c r="K29" s="130"/>
      <c r="L29" s="130"/>
      <c r="M29" s="130"/>
      <c r="N29" s="130"/>
      <c r="O29" s="142"/>
    </row>
    <row r="30" spans="1:17" s="7" customFormat="1" ht="18.75" x14ac:dyDescent="0.25">
      <c r="A30" s="104">
        <f t="shared" si="0"/>
        <v>28</v>
      </c>
      <c r="B30" s="106"/>
      <c r="C30" s="106"/>
      <c r="D30" s="105"/>
      <c r="E30" s="89"/>
      <c r="F30" s="108"/>
      <c r="G30" s="108"/>
      <c r="H30" s="108"/>
      <c r="I30" s="105"/>
      <c r="J30" s="105"/>
      <c r="K30" s="105"/>
      <c r="L30" s="105"/>
      <c r="M30" s="105"/>
      <c r="N30" s="105"/>
      <c r="O30" s="105"/>
    </row>
    <row r="31" spans="1:17" s="7" customFormat="1" ht="18.75" x14ac:dyDescent="0.25">
      <c r="A31" s="104">
        <f t="shared" si="0"/>
        <v>29</v>
      </c>
      <c r="B31" s="106"/>
      <c r="C31" s="106"/>
      <c r="D31" s="105"/>
      <c r="E31" s="89"/>
      <c r="F31" s="108"/>
      <c r="G31" s="105"/>
      <c r="H31" s="105"/>
      <c r="I31" s="105"/>
      <c r="J31" s="105"/>
      <c r="K31" s="105"/>
      <c r="L31" s="105"/>
      <c r="M31" s="105"/>
      <c r="N31" s="105"/>
      <c r="O31" s="105"/>
    </row>
    <row r="32" spans="1:17" s="7" customFormat="1" ht="18.75" x14ac:dyDescent="0.3">
      <c r="A32" s="152">
        <f t="shared" si="0"/>
        <v>30</v>
      </c>
      <c r="B32" s="105"/>
      <c r="C32" s="105"/>
      <c r="D32" s="105"/>
      <c r="E32" s="89"/>
      <c r="F32" s="108"/>
      <c r="G32" s="108"/>
      <c r="H32" s="108"/>
      <c r="I32" s="105"/>
      <c r="J32" s="105"/>
      <c r="K32" s="105"/>
      <c r="L32" s="105"/>
      <c r="M32" s="105"/>
      <c r="N32" s="94"/>
      <c r="O32" s="105"/>
    </row>
    <row r="33" spans="1:18" s="7" customFormat="1" ht="18.75" x14ac:dyDescent="0.3">
      <c r="A33" s="152">
        <f t="shared" si="0"/>
        <v>31</v>
      </c>
      <c r="B33" s="106"/>
      <c r="C33" s="106"/>
      <c r="D33" s="105"/>
      <c r="E33" s="89"/>
      <c r="F33" s="108"/>
      <c r="G33" s="108"/>
      <c r="H33" s="108"/>
      <c r="I33" s="105"/>
      <c r="J33" s="105"/>
      <c r="K33" s="105"/>
      <c r="L33" s="105"/>
      <c r="M33" s="105"/>
      <c r="N33" s="109"/>
      <c r="O33" s="105"/>
    </row>
    <row r="34" spans="1:18" s="7" customFormat="1" ht="18.75" x14ac:dyDescent="0.3">
      <c r="A34" s="106">
        <f t="shared" si="0"/>
        <v>32</v>
      </c>
      <c r="B34" s="106"/>
      <c r="C34" s="106"/>
      <c r="D34" s="121"/>
      <c r="E34" s="89"/>
      <c r="F34" s="108"/>
      <c r="G34" s="108"/>
      <c r="H34" s="108"/>
      <c r="I34" s="105"/>
      <c r="J34" s="105"/>
      <c r="K34" s="105"/>
      <c r="L34" s="105"/>
      <c r="M34" s="105"/>
      <c r="N34" s="94"/>
      <c r="O34" s="105"/>
    </row>
    <row r="35" spans="1:18" s="7" customFormat="1" ht="74.25" customHeight="1" x14ac:dyDescent="0.25">
      <c r="A35" s="95">
        <f t="shared" ref="A35:A60" si="1" xml:space="preserve"> ROW()-2</f>
        <v>33</v>
      </c>
      <c r="B35" s="141"/>
      <c r="C35" s="106"/>
      <c r="D35" s="105"/>
      <c r="E35" s="89"/>
      <c r="F35" s="136"/>
      <c r="G35" s="136"/>
      <c r="H35" s="136"/>
      <c r="I35" s="130"/>
      <c r="J35" s="130"/>
      <c r="K35" s="130"/>
      <c r="L35" s="130"/>
      <c r="M35" s="130"/>
      <c r="N35" s="130"/>
      <c r="O35" s="142"/>
    </row>
    <row r="36" spans="1:18" s="7" customFormat="1" ht="18.75" x14ac:dyDescent="0.25">
      <c r="A36" s="95">
        <f t="shared" si="1"/>
        <v>34</v>
      </c>
      <c r="B36" s="130"/>
      <c r="C36" s="105"/>
      <c r="D36" s="105"/>
      <c r="E36" s="89"/>
      <c r="F36" s="136"/>
      <c r="G36" s="136"/>
      <c r="H36" s="136"/>
      <c r="I36" s="136"/>
      <c r="J36" s="130"/>
      <c r="K36" s="130"/>
      <c r="L36" s="130"/>
      <c r="M36" s="130"/>
      <c r="N36" s="130"/>
      <c r="O36" s="142"/>
    </row>
    <row r="37" spans="1:18" s="7" customFormat="1" ht="68.25" customHeight="1" x14ac:dyDescent="0.25">
      <c r="A37" s="106">
        <f t="shared" si="1"/>
        <v>35</v>
      </c>
      <c r="B37" s="106"/>
      <c r="C37" s="106"/>
      <c r="D37" s="118"/>
      <c r="E37" s="89"/>
      <c r="F37" s="108"/>
      <c r="G37" s="105"/>
      <c r="H37" s="105"/>
      <c r="I37" s="105"/>
      <c r="J37" s="105"/>
      <c r="K37" s="105"/>
      <c r="L37" s="105"/>
      <c r="M37" s="105"/>
      <c r="N37" s="94"/>
      <c r="O37" s="105"/>
    </row>
    <row r="38" spans="1:18" s="7" customFormat="1" ht="18.75" x14ac:dyDescent="0.3">
      <c r="A38" s="147">
        <f t="shared" si="1"/>
        <v>36</v>
      </c>
      <c r="B38" s="136"/>
      <c r="C38" s="108"/>
      <c r="D38" s="105"/>
      <c r="E38" s="89"/>
      <c r="F38" s="136"/>
      <c r="G38" s="136"/>
      <c r="H38" s="136"/>
      <c r="I38" s="130"/>
      <c r="J38" s="130"/>
      <c r="K38" s="130"/>
      <c r="L38" s="130"/>
      <c r="M38" s="130"/>
      <c r="N38" s="130"/>
      <c r="O38" s="142"/>
    </row>
    <row r="39" spans="1:18" s="7" customFormat="1" ht="18.75" x14ac:dyDescent="0.3">
      <c r="A39" s="152">
        <f t="shared" si="1"/>
        <v>37</v>
      </c>
      <c r="B39" s="90"/>
      <c r="C39" s="90"/>
      <c r="D39" s="87"/>
      <c r="E39" s="89"/>
      <c r="F39" s="89"/>
      <c r="G39" s="89"/>
      <c r="H39" s="89"/>
      <c r="I39" s="87"/>
      <c r="J39" s="87"/>
      <c r="K39" s="87"/>
      <c r="L39" s="87"/>
      <c r="M39" s="87"/>
      <c r="N39" s="87"/>
      <c r="O39" s="87"/>
      <c r="P39" s="66"/>
      <c r="Q39" s="67"/>
      <c r="R39" s="68"/>
    </row>
    <row r="40" spans="1:18" s="7" customFormat="1" ht="18.75" x14ac:dyDescent="0.25">
      <c r="A40" s="95">
        <f t="shared" si="1"/>
        <v>38</v>
      </c>
      <c r="B40" s="141"/>
      <c r="C40" s="106"/>
      <c r="D40" s="105"/>
      <c r="E40" s="89"/>
      <c r="F40" s="136"/>
      <c r="G40" s="136"/>
      <c r="H40" s="136"/>
      <c r="I40" s="130"/>
      <c r="J40" s="130"/>
      <c r="K40" s="130"/>
      <c r="L40" s="130"/>
      <c r="M40" s="130"/>
      <c r="N40" s="130"/>
      <c r="O40" s="142"/>
    </row>
    <row r="41" spans="1:18" s="7" customFormat="1" ht="18.75" x14ac:dyDescent="0.25">
      <c r="A41" s="95">
        <f t="shared" si="1"/>
        <v>39</v>
      </c>
      <c r="B41" s="90"/>
      <c r="C41" s="90"/>
      <c r="D41" s="87"/>
      <c r="E41" s="89"/>
      <c r="F41" s="89"/>
      <c r="G41" s="89"/>
      <c r="H41" s="89"/>
      <c r="I41" s="87"/>
      <c r="J41" s="87"/>
      <c r="K41" s="87"/>
      <c r="L41" s="87"/>
      <c r="M41" s="87"/>
      <c r="N41" s="87"/>
      <c r="O41" s="109"/>
    </row>
    <row r="42" spans="1:18" s="7" customFormat="1" ht="18.75" x14ac:dyDescent="0.25">
      <c r="A42" s="95">
        <f t="shared" si="1"/>
        <v>40</v>
      </c>
      <c r="B42" s="141"/>
      <c r="C42" s="106"/>
      <c r="D42" s="108"/>
      <c r="E42" s="89"/>
      <c r="F42" s="136"/>
      <c r="G42" s="136"/>
      <c r="H42" s="136"/>
      <c r="I42" s="130"/>
      <c r="J42" s="130"/>
      <c r="K42" s="130"/>
      <c r="L42" s="130"/>
      <c r="M42" s="130"/>
      <c r="N42" s="130"/>
      <c r="O42" s="142"/>
    </row>
    <row r="43" spans="1:18" s="7" customFormat="1" ht="69" customHeight="1" x14ac:dyDescent="0.3">
      <c r="A43" s="95">
        <f t="shared" si="1"/>
        <v>41</v>
      </c>
      <c r="B43" s="130"/>
      <c r="C43" s="105"/>
      <c r="D43" s="105"/>
      <c r="E43" s="89"/>
      <c r="F43" s="130"/>
      <c r="G43" s="136"/>
      <c r="H43" s="136"/>
      <c r="I43" s="130"/>
      <c r="J43" s="130"/>
      <c r="K43" s="130"/>
      <c r="L43" s="130"/>
      <c r="M43" s="149"/>
      <c r="N43" s="130"/>
      <c r="O43" s="142"/>
    </row>
    <row r="44" spans="1:18" s="7" customFormat="1" ht="18.75" x14ac:dyDescent="0.25">
      <c r="A44" s="95">
        <f t="shared" si="1"/>
        <v>42</v>
      </c>
      <c r="B44" s="90"/>
      <c r="C44" s="90"/>
      <c r="D44" s="87"/>
      <c r="E44" s="89"/>
      <c r="F44" s="89"/>
      <c r="G44" s="89"/>
      <c r="H44" s="89"/>
      <c r="I44" s="87"/>
      <c r="J44" s="87"/>
      <c r="K44" s="87"/>
      <c r="L44" s="87"/>
      <c r="M44" s="87"/>
      <c r="N44" s="87"/>
      <c r="O44" s="109"/>
    </row>
    <row r="45" spans="1:18" s="7" customFormat="1" ht="18.75" x14ac:dyDescent="0.3">
      <c r="A45" s="147">
        <f t="shared" si="1"/>
        <v>43</v>
      </c>
      <c r="B45" s="141"/>
      <c r="C45" s="106"/>
      <c r="D45" s="105"/>
      <c r="E45" s="89"/>
      <c r="F45" s="136"/>
      <c r="G45" s="130"/>
      <c r="H45" s="130"/>
      <c r="I45" s="130"/>
      <c r="J45" s="130"/>
      <c r="K45" s="130"/>
      <c r="L45" s="130"/>
      <c r="M45" s="130"/>
      <c r="N45" s="130"/>
      <c r="O45" s="142"/>
    </row>
    <row r="46" spans="1:18" s="7" customFormat="1" ht="18.75" x14ac:dyDescent="0.3">
      <c r="A46" s="153">
        <f t="shared" si="1"/>
        <v>44</v>
      </c>
      <c r="B46" s="141"/>
      <c r="C46" s="141"/>
      <c r="D46" s="136"/>
      <c r="E46" s="89"/>
      <c r="F46" s="136"/>
      <c r="G46" s="136"/>
      <c r="H46" s="136"/>
      <c r="I46" s="130"/>
      <c r="J46" s="130"/>
      <c r="K46" s="130"/>
      <c r="L46" s="130"/>
      <c r="M46" s="130"/>
      <c r="N46" s="130"/>
      <c r="O46" s="142"/>
    </row>
    <row r="47" spans="1:18" s="7" customFormat="1" ht="18.75" x14ac:dyDescent="0.25">
      <c r="A47" s="106">
        <f t="shared" si="1"/>
        <v>45</v>
      </c>
      <c r="B47" s="106"/>
      <c r="C47" s="106"/>
      <c r="D47" s="105"/>
      <c r="E47" s="89"/>
      <c r="F47" s="108"/>
      <c r="G47" s="105"/>
      <c r="H47" s="105"/>
      <c r="I47" s="105"/>
      <c r="J47" s="105"/>
      <c r="K47" s="105"/>
      <c r="L47" s="105"/>
      <c r="M47" s="105"/>
      <c r="N47" s="94"/>
      <c r="O47" s="105"/>
    </row>
    <row r="48" spans="1:18" s="7" customFormat="1" ht="39" customHeight="1" x14ac:dyDescent="0.25">
      <c r="A48" s="106">
        <f t="shared" si="1"/>
        <v>46</v>
      </c>
      <c r="B48" s="136"/>
      <c r="C48" s="108"/>
      <c r="D48" s="105"/>
      <c r="E48" s="89"/>
      <c r="F48" s="136"/>
      <c r="G48" s="136"/>
      <c r="H48" s="136"/>
      <c r="I48" s="130"/>
      <c r="J48" s="130"/>
      <c r="K48" s="130"/>
      <c r="L48" s="130"/>
      <c r="M48" s="130"/>
      <c r="N48" s="130"/>
      <c r="O48" s="142"/>
    </row>
    <row r="49" spans="1:15" s="7" customFormat="1" ht="18.75" x14ac:dyDescent="0.25">
      <c r="A49" s="106">
        <f t="shared" si="1"/>
        <v>47</v>
      </c>
      <c r="B49" s="106"/>
      <c r="C49" s="106"/>
      <c r="D49" s="105"/>
      <c r="E49" s="89"/>
      <c r="F49" s="108"/>
      <c r="G49" s="108"/>
      <c r="H49" s="108"/>
      <c r="I49" s="105"/>
      <c r="J49" s="105"/>
      <c r="K49" s="105"/>
      <c r="L49" s="105"/>
      <c r="M49" s="105"/>
      <c r="N49" s="94"/>
      <c r="O49" s="105"/>
    </row>
    <row r="50" spans="1:15" s="7" customFormat="1" ht="18.75" x14ac:dyDescent="0.25">
      <c r="A50" s="106">
        <f t="shared" si="1"/>
        <v>48</v>
      </c>
      <c r="B50" s="106"/>
      <c r="C50" s="106"/>
      <c r="D50" s="105"/>
      <c r="E50" s="89"/>
      <c r="F50" s="108"/>
      <c r="G50" s="108"/>
      <c r="H50" s="108"/>
      <c r="I50" s="105"/>
      <c r="J50" s="105"/>
      <c r="K50" s="105"/>
      <c r="L50" s="105"/>
      <c r="M50" s="105"/>
      <c r="N50" s="94"/>
      <c r="O50" s="105"/>
    </row>
    <row r="51" spans="1:15" s="7" customFormat="1" ht="18.75" x14ac:dyDescent="0.25">
      <c r="A51" s="95">
        <f t="shared" si="1"/>
        <v>49</v>
      </c>
      <c r="B51" s="141"/>
      <c r="C51" s="106"/>
      <c r="D51" s="105"/>
      <c r="E51" s="89"/>
      <c r="F51" s="136"/>
      <c r="G51" s="130"/>
      <c r="H51" s="130"/>
      <c r="I51" s="130"/>
      <c r="J51" s="130"/>
      <c r="K51" s="130"/>
      <c r="L51" s="130"/>
      <c r="M51" s="130"/>
      <c r="N51" s="130"/>
      <c r="O51" s="142"/>
    </row>
    <row r="52" spans="1:15" s="7" customFormat="1" ht="18.75" x14ac:dyDescent="0.25">
      <c r="A52" s="95">
        <f t="shared" si="1"/>
        <v>50</v>
      </c>
      <c r="B52" s="136"/>
      <c r="C52" s="108"/>
      <c r="D52" s="105"/>
      <c r="E52" s="89"/>
      <c r="F52" s="136"/>
      <c r="G52" s="136"/>
      <c r="H52" s="136"/>
      <c r="I52" s="130"/>
      <c r="J52" s="130"/>
      <c r="K52" s="130"/>
      <c r="L52" s="130"/>
      <c r="M52" s="130"/>
      <c r="N52" s="130"/>
      <c r="O52" s="142"/>
    </row>
    <row r="53" spans="1:15" s="7" customFormat="1" ht="111.75" customHeight="1" x14ac:dyDescent="0.25">
      <c r="A53" s="144">
        <f t="shared" si="1"/>
        <v>51</v>
      </c>
      <c r="B53" s="106"/>
      <c r="C53" s="106"/>
      <c r="D53" s="105"/>
      <c r="E53" s="97"/>
      <c r="F53" s="108"/>
      <c r="G53" s="108"/>
      <c r="H53" s="108"/>
      <c r="I53" s="105"/>
      <c r="J53" s="105"/>
      <c r="K53" s="105"/>
      <c r="L53" s="105"/>
      <c r="M53" s="105"/>
      <c r="N53" s="105"/>
      <c r="O53" s="105"/>
    </row>
    <row r="54" spans="1:15" s="7" customFormat="1" ht="18.75" x14ac:dyDescent="0.25">
      <c r="A54" s="106">
        <f t="shared" si="1"/>
        <v>52</v>
      </c>
      <c r="B54" s="106"/>
      <c r="C54" s="106"/>
      <c r="D54" s="105"/>
      <c r="E54" s="89"/>
      <c r="F54" s="108"/>
      <c r="G54" s="108"/>
      <c r="H54" s="108"/>
      <c r="I54" s="105"/>
      <c r="J54" s="105"/>
      <c r="K54" s="105"/>
      <c r="L54" s="105"/>
      <c r="M54" s="105"/>
      <c r="N54" s="94"/>
      <c r="O54" s="105"/>
    </row>
    <row r="55" spans="1:15" s="7" customFormat="1" ht="18.75" x14ac:dyDescent="0.25">
      <c r="A55" s="106">
        <f t="shared" si="1"/>
        <v>53</v>
      </c>
      <c r="B55" s="107"/>
      <c r="C55" s="107"/>
      <c r="D55" s="118"/>
      <c r="E55" s="89"/>
      <c r="F55" s="108"/>
      <c r="G55" s="105"/>
      <c r="H55" s="105"/>
      <c r="I55" s="105"/>
      <c r="J55" s="105"/>
      <c r="K55" s="105"/>
      <c r="L55" s="105"/>
      <c r="M55" s="105"/>
      <c r="N55" s="94"/>
      <c r="O55" s="105"/>
    </row>
    <row r="56" spans="1:15" s="7" customFormat="1" ht="18.75" x14ac:dyDescent="0.25">
      <c r="A56" s="106">
        <f t="shared" si="1"/>
        <v>54</v>
      </c>
      <c r="B56" s="108"/>
      <c r="C56" s="108"/>
      <c r="D56" s="105"/>
      <c r="E56" s="89"/>
      <c r="F56" s="108"/>
      <c r="G56" s="108"/>
      <c r="H56" s="108"/>
      <c r="I56" s="105"/>
      <c r="J56" s="105"/>
      <c r="K56" s="105"/>
      <c r="L56" s="105"/>
      <c r="M56" s="105"/>
      <c r="N56" s="94"/>
      <c r="O56" s="105"/>
    </row>
    <row r="57" spans="1:15" s="7" customFormat="1" ht="18.75" x14ac:dyDescent="0.3">
      <c r="A57" s="147">
        <f t="shared" si="1"/>
        <v>55</v>
      </c>
      <c r="B57" s="106"/>
      <c r="C57" s="106"/>
      <c r="D57" s="121"/>
      <c r="E57" s="89"/>
      <c r="F57" s="108"/>
      <c r="G57" s="105"/>
      <c r="H57" s="105"/>
      <c r="I57" s="105"/>
      <c r="J57" s="105"/>
      <c r="K57" s="105"/>
      <c r="L57" s="105"/>
      <c r="M57" s="105"/>
      <c r="N57" s="94"/>
      <c r="O57" s="105"/>
    </row>
    <row r="58" spans="1:15" s="7" customFormat="1" ht="18.75" x14ac:dyDescent="0.3">
      <c r="A58" s="147">
        <f t="shared" si="1"/>
        <v>56</v>
      </c>
      <c r="B58" s="106"/>
      <c r="C58" s="106"/>
      <c r="D58" s="105"/>
      <c r="E58" s="89"/>
      <c r="F58" s="108"/>
      <c r="G58" s="108"/>
      <c r="H58" s="108"/>
      <c r="I58" s="105"/>
      <c r="J58" s="105"/>
      <c r="K58" s="105"/>
      <c r="L58" s="105"/>
      <c r="M58" s="105"/>
      <c r="N58" s="94"/>
      <c r="O58" s="105"/>
    </row>
    <row r="59" spans="1:15" s="7" customFormat="1" ht="18.75" x14ac:dyDescent="0.25">
      <c r="A59" s="106">
        <f t="shared" si="1"/>
        <v>57</v>
      </c>
      <c r="B59" s="106"/>
      <c r="C59" s="106"/>
      <c r="D59" s="105"/>
      <c r="E59" s="89"/>
      <c r="F59" s="108"/>
      <c r="G59" s="108"/>
      <c r="H59" s="108"/>
      <c r="I59" s="105"/>
      <c r="J59" s="105"/>
      <c r="K59" s="105"/>
      <c r="L59" s="105"/>
      <c r="M59" s="105"/>
      <c r="N59" s="94"/>
      <c r="O59" s="105"/>
    </row>
    <row r="60" spans="1:15" s="7" customFormat="1" ht="18.75" x14ac:dyDescent="0.25">
      <c r="A60" s="106">
        <f t="shared" si="1"/>
        <v>58</v>
      </c>
      <c r="B60" s="106"/>
      <c r="C60" s="106"/>
      <c r="D60" s="105"/>
      <c r="E60" s="89"/>
      <c r="F60" s="108"/>
      <c r="G60" s="108"/>
      <c r="H60" s="108"/>
      <c r="I60" s="105"/>
      <c r="J60" s="105"/>
      <c r="K60" s="105"/>
      <c r="L60" s="105"/>
      <c r="M60" s="105"/>
      <c r="N60" s="109"/>
      <c r="O60" s="105"/>
    </row>
    <row r="61" spans="1:15" s="7" customFormat="1" x14ac:dyDescent="0.25">
      <c r="K61" s="30"/>
    </row>
    <row r="62" spans="1:15" s="7" customFormat="1" x14ac:dyDescent="0.25"/>
    <row r="63" spans="1:15" s="7" customFormat="1" x14ac:dyDescent="0.25"/>
    <row r="64" spans="1:15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7" max="16383" man="1"/>
  </rowBreaks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E72EF-66D5-4F60-A9BE-F2E6D78E8C3D}">
  <sheetPr>
    <pageSetUpPr fitToPage="1"/>
  </sheetPr>
  <dimension ref="A1:S122"/>
  <sheetViews>
    <sheetView view="pageBreakPreview" zoomScale="60" zoomScaleNormal="84" workbookViewId="0">
      <selection activeCell="P2" sqref="P1:S1048576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4.28515625" customWidth="1"/>
    <col min="15" max="15" width="13.28515625" customWidth="1"/>
  </cols>
  <sheetData>
    <row r="1" spans="1:16" ht="69" customHeight="1" x14ac:dyDescent="0.85">
      <c r="A1" s="518" t="s">
        <v>957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</row>
    <row r="2" spans="1:16" s="7" customFormat="1" ht="47.25" customHeight="1" x14ac:dyDescent="0.25">
      <c r="A2" s="83" t="s">
        <v>36</v>
      </c>
      <c r="B2" s="81" t="s">
        <v>12</v>
      </c>
      <c r="C2" s="81" t="s">
        <v>226</v>
      </c>
      <c r="D2" s="81" t="s">
        <v>22</v>
      </c>
      <c r="E2" s="82" t="s">
        <v>23</v>
      </c>
      <c r="F2" s="82" t="s">
        <v>2</v>
      </c>
      <c r="G2" s="81" t="s">
        <v>24</v>
      </c>
      <c r="H2" s="79" t="s">
        <v>37</v>
      </c>
      <c r="I2" s="81" t="s">
        <v>15</v>
      </c>
      <c r="J2" s="81" t="s">
        <v>1</v>
      </c>
      <c r="K2" s="81" t="s">
        <v>10</v>
      </c>
      <c r="L2" s="81" t="s">
        <v>11</v>
      </c>
      <c r="M2" s="81" t="s">
        <v>21</v>
      </c>
      <c r="N2" s="81" t="s">
        <v>25</v>
      </c>
      <c r="O2" s="81" t="s">
        <v>29</v>
      </c>
      <c r="P2" s="83" t="s">
        <v>20</v>
      </c>
    </row>
    <row r="3" spans="1:16" s="85" customFormat="1" ht="56.25" x14ac:dyDescent="0.25">
      <c r="A3" s="168">
        <f t="shared" ref="A3:A5" si="0">ROW()-2</f>
        <v>1</v>
      </c>
      <c r="B3" s="124" t="s">
        <v>455</v>
      </c>
      <c r="C3" s="124" t="s">
        <v>223</v>
      </c>
      <c r="D3" s="125" t="s">
        <v>134</v>
      </c>
      <c r="E3" s="127">
        <f>SUM(Таблица2434567891216[[#This Row],[Средний балл аттестата]:[Балл первоочередной]])</f>
        <v>4.82</v>
      </c>
      <c r="F3" s="127">
        <v>4.82</v>
      </c>
      <c r="G3" s="125" t="s">
        <v>733</v>
      </c>
      <c r="H3" s="125"/>
      <c r="I3" s="125" t="s">
        <v>477</v>
      </c>
      <c r="J3" s="125" t="s">
        <v>52</v>
      </c>
      <c r="K3" s="125" t="s">
        <v>7</v>
      </c>
      <c r="L3" s="125" t="s">
        <v>1063</v>
      </c>
      <c r="M3" s="125" t="s">
        <v>42</v>
      </c>
      <c r="N3" s="125" t="s">
        <v>41</v>
      </c>
      <c r="O3" s="125"/>
      <c r="P3" s="128" t="s">
        <v>42</v>
      </c>
    </row>
    <row r="4" spans="1:16" s="7" customFormat="1" ht="37.5" x14ac:dyDescent="0.25">
      <c r="A4" s="104">
        <f t="shared" si="0"/>
        <v>2</v>
      </c>
      <c r="B4" s="106" t="s">
        <v>1007</v>
      </c>
      <c r="C4" s="106" t="s">
        <v>224</v>
      </c>
      <c r="D4" s="105" t="s">
        <v>134</v>
      </c>
      <c r="E4" s="217">
        <f>SUM(Таблица2434567891216[[#This Row],[Средний балл аттестата]:[Балл первоочередной]])</f>
        <v>3.9</v>
      </c>
      <c r="F4" s="170">
        <v>3.9</v>
      </c>
      <c r="G4" s="105" t="s">
        <v>819</v>
      </c>
      <c r="H4" s="169"/>
      <c r="I4" s="105" t="s">
        <v>477</v>
      </c>
      <c r="J4" s="105" t="s">
        <v>52</v>
      </c>
      <c r="K4" s="169"/>
      <c r="L4" s="169"/>
      <c r="M4" s="105" t="s">
        <v>42</v>
      </c>
      <c r="N4" s="105" t="s">
        <v>112</v>
      </c>
      <c r="O4" s="105" t="s">
        <v>42</v>
      </c>
      <c r="P4" s="105" t="s">
        <v>42</v>
      </c>
    </row>
    <row r="5" spans="1:16" s="239" customFormat="1" ht="37.5" x14ac:dyDescent="0.25">
      <c r="A5" s="242">
        <f t="shared" si="0"/>
        <v>3</v>
      </c>
      <c r="B5" s="240" t="s">
        <v>1186</v>
      </c>
      <c r="C5" s="240" t="s">
        <v>223</v>
      </c>
      <c r="D5" s="240" t="s">
        <v>134</v>
      </c>
      <c r="E5" s="241">
        <f>SUM(Таблица2434567891216[[#This Row],[Средний балл аттестата]:[Балл первоочередной]])</f>
        <v>3.81</v>
      </c>
      <c r="F5" s="240">
        <v>3.81</v>
      </c>
      <c r="G5" s="240" t="s">
        <v>733</v>
      </c>
      <c r="H5" s="240"/>
      <c r="I5" s="240" t="s">
        <v>477</v>
      </c>
      <c r="J5" s="240" t="s">
        <v>52</v>
      </c>
      <c r="K5" s="240" t="s">
        <v>17</v>
      </c>
      <c r="L5" s="240"/>
      <c r="M5" s="240" t="s">
        <v>42</v>
      </c>
      <c r="N5" s="240" t="s">
        <v>41</v>
      </c>
      <c r="O5" s="240" t="s">
        <v>42</v>
      </c>
      <c r="P5" s="240" t="s">
        <v>44</v>
      </c>
    </row>
    <row r="6" spans="1:16" s="7" customFormat="1" ht="18.75" x14ac:dyDescent="0.25">
      <c r="A6" s="95">
        <f t="shared" ref="A6:A34" si="1">ROW()-2</f>
        <v>4</v>
      </c>
      <c r="B6" s="90"/>
      <c r="C6" s="90"/>
      <c r="D6" s="87"/>
      <c r="E6" s="89">
        <f>SUM(Таблица2434567891216[[#This Row],[Средний балл аттестата]:[Балл первоочередной]])</f>
        <v>0</v>
      </c>
      <c r="F6" s="89"/>
      <c r="G6" s="87"/>
      <c r="H6" s="87"/>
      <c r="I6" s="87"/>
      <c r="J6" s="87"/>
      <c r="K6" s="87"/>
      <c r="L6" s="87"/>
      <c r="M6" s="87"/>
      <c r="N6" s="87"/>
      <c r="O6" s="87"/>
      <c r="P6" s="109"/>
    </row>
    <row r="7" spans="1:16" s="7" customFormat="1" ht="18.75" x14ac:dyDescent="0.25">
      <c r="A7" s="95">
        <f t="shared" si="1"/>
        <v>5</v>
      </c>
      <c r="B7" s="90"/>
      <c r="C7" s="90"/>
      <c r="D7" s="87"/>
      <c r="E7" s="89">
        <f>SUM(Таблица2434567891216[[#This Row],[Средний балл аттестата]:[Балл первоочередной]])</f>
        <v>0</v>
      </c>
      <c r="F7" s="89"/>
      <c r="G7" s="87"/>
      <c r="H7" s="87"/>
      <c r="I7" s="87"/>
      <c r="J7" s="87"/>
      <c r="K7" s="87"/>
      <c r="L7" s="87"/>
      <c r="M7" s="87"/>
      <c r="N7" s="87"/>
      <c r="O7" s="87"/>
      <c r="P7" s="109"/>
    </row>
    <row r="8" spans="1:16" s="7" customFormat="1" ht="18.75" x14ac:dyDescent="0.25">
      <c r="A8" s="104">
        <f t="shared" si="1"/>
        <v>6</v>
      </c>
      <c r="B8" s="87"/>
      <c r="C8" s="87"/>
      <c r="D8" s="87"/>
      <c r="E8" s="89">
        <f>SUM(Таблица2434567891216[[#This Row],[Средний балл аттестата]:[Балл первоочередной]])</f>
        <v>0</v>
      </c>
      <c r="F8" s="89"/>
      <c r="G8" s="89"/>
      <c r="H8" s="89"/>
      <c r="I8" s="87"/>
      <c r="J8" s="87"/>
      <c r="K8" s="87"/>
      <c r="L8" s="87"/>
      <c r="M8" s="87"/>
      <c r="N8" s="87"/>
      <c r="O8" s="87"/>
      <c r="P8" s="109"/>
    </row>
    <row r="9" spans="1:16" s="7" customFormat="1" ht="18.75" x14ac:dyDescent="0.25">
      <c r="A9" s="104">
        <f t="shared" si="1"/>
        <v>7</v>
      </c>
      <c r="B9" s="87"/>
      <c r="C9" s="87"/>
      <c r="D9" s="87"/>
      <c r="E9" s="89">
        <f>SUM(Таблица2434567891216[[#This Row],[Средний балл аттестата]:[Балл первоочередной]])</f>
        <v>0</v>
      </c>
      <c r="F9" s="89"/>
      <c r="G9" s="89"/>
      <c r="H9" s="89"/>
      <c r="I9" s="87"/>
      <c r="J9" s="87"/>
      <c r="K9" s="87"/>
      <c r="L9" s="87"/>
      <c r="M9" s="87"/>
      <c r="N9" s="87"/>
      <c r="O9" s="87"/>
      <c r="P9" s="109"/>
    </row>
    <row r="10" spans="1:16" s="7" customFormat="1" ht="63.75" customHeight="1" x14ac:dyDescent="0.3">
      <c r="A10" s="104">
        <f t="shared" si="1"/>
        <v>8</v>
      </c>
      <c r="B10" s="87"/>
      <c r="C10" s="87"/>
      <c r="D10" s="87"/>
      <c r="E10" s="89">
        <f>SUM(Таблица2434567891216[[#This Row],[Средний балл аттестата]:[Балл первоочередной]])</f>
        <v>0</v>
      </c>
      <c r="F10" s="89"/>
      <c r="G10" s="87"/>
      <c r="H10" s="103"/>
      <c r="I10" s="87"/>
      <c r="J10" s="87"/>
      <c r="K10" s="87"/>
      <c r="L10" s="87"/>
      <c r="M10" s="103"/>
      <c r="N10" s="103"/>
      <c r="O10" s="103"/>
      <c r="P10" s="139"/>
    </row>
    <row r="11" spans="1:16" s="7" customFormat="1" ht="18.75" x14ac:dyDescent="0.25">
      <c r="A11" s="95">
        <f t="shared" si="1"/>
        <v>9</v>
      </c>
      <c r="B11" s="90"/>
      <c r="C11" s="90"/>
      <c r="D11" s="87"/>
      <c r="E11" s="89">
        <f>SUM(Таблица2434567891216[[#This Row],[Средний балл аттестата]:[Балл первоочередной]])</f>
        <v>0</v>
      </c>
      <c r="F11" s="89"/>
      <c r="G11" s="87"/>
      <c r="H11" s="87"/>
      <c r="I11" s="87"/>
      <c r="J11" s="87"/>
      <c r="K11" s="87"/>
      <c r="L11" s="87"/>
      <c r="M11" s="87"/>
      <c r="N11" s="87"/>
      <c r="O11" s="87"/>
      <c r="P11" s="109"/>
    </row>
    <row r="12" spans="1:16" s="7" customFormat="1" ht="18.75" x14ac:dyDescent="0.25">
      <c r="A12" s="104">
        <f t="shared" si="1"/>
        <v>10</v>
      </c>
      <c r="B12" s="87"/>
      <c r="C12" s="87"/>
      <c r="D12" s="87"/>
      <c r="E12" s="89">
        <f>SUM(Таблица2434567891216[[#This Row],[Средний балл аттестата]:[Балл первоочередной]])</f>
        <v>0</v>
      </c>
      <c r="F12" s="89"/>
      <c r="G12" s="87"/>
      <c r="H12" s="87"/>
      <c r="I12" s="87"/>
      <c r="J12" s="87"/>
      <c r="K12" s="87"/>
      <c r="L12" s="87"/>
      <c r="M12" s="87"/>
      <c r="N12" s="87"/>
      <c r="O12" s="87"/>
      <c r="P12" s="109"/>
    </row>
    <row r="13" spans="1:16" s="7" customFormat="1" ht="18.75" x14ac:dyDescent="0.25">
      <c r="A13" s="104">
        <f t="shared" si="1"/>
        <v>11</v>
      </c>
      <c r="B13" s="90"/>
      <c r="C13" s="90"/>
      <c r="D13" s="87"/>
      <c r="E13" s="89">
        <f>SUM(Таблица2434567891216[[#This Row],[Средний балл аттестата]:[Балл первоочередной]])</f>
        <v>0</v>
      </c>
      <c r="F13" s="89"/>
      <c r="G13" s="87"/>
      <c r="H13" s="87"/>
      <c r="I13" s="87"/>
      <c r="J13" s="87"/>
      <c r="K13" s="87"/>
      <c r="L13" s="87"/>
      <c r="M13" s="87"/>
      <c r="N13" s="87"/>
      <c r="O13" s="87"/>
      <c r="P13" s="109"/>
    </row>
    <row r="14" spans="1:16" s="7" customFormat="1" ht="18.75" x14ac:dyDescent="0.25">
      <c r="A14" s="104">
        <f t="shared" si="1"/>
        <v>12</v>
      </c>
      <c r="B14" s="87"/>
      <c r="C14" s="87"/>
      <c r="D14" s="87"/>
      <c r="E14" s="89">
        <f>SUM(Таблица2434567891216[[#This Row],[Средний балл аттестата]:[Балл первоочередной]])</f>
        <v>0</v>
      </c>
      <c r="F14" s="89"/>
      <c r="G14" s="87"/>
      <c r="H14" s="87"/>
      <c r="I14" s="87"/>
      <c r="J14" s="87"/>
      <c r="K14" s="87"/>
      <c r="L14" s="87"/>
      <c r="M14" s="87"/>
      <c r="N14" s="87"/>
      <c r="O14" s="87"/>
      <c r="P14" s="109"/>
    </row>
    <row r="15" spans="1:16" s="7" customFormat="1" ht="18.75" x14ac:dyDescent="0.25">
      <c r="A15" s="104">
        <f t="shared" si="1"/>
        <v>13</v>
      </c>
      <c r="B15" s="90"/>
      <c r="C15" s="90"/>
      <c r="D15" s="89"/>
      <c r="E15" s="89">
        <f>SUM(Таблица2434567891216[[#This Row],[Средний балл аттестата]:[Балл первоочередной]])</f>
        <v>0</v>
      </c>
      <c r="F15" s="89"/>
      <c r="G15" s="87"/>
      <c r="H15" s="87"/>
      <c r="I15" s="87"/>
      <c r="J15" s="87"/>
      <c r="K15" s="87"/>
      <c r="L15" s="87"/>
      <c r="M15" s="87"/>
      <c r="N15" s="87"/>
      <c r="O15" s="87"/>
      <c r="P15" s="109"/>
    </row>
    <row r="16" spans="1:16" s="7" customFormat="1" ht="18.75" x14ac:dyDescent="0.25">
      <c r="A16" s="104">
        <f t="shared" si="1"/>
        <v>14</v>
      </c>
      <c r="B16" s="106"/>
      <c r="C16" s="106"/>
      <c r="D16" s="105"/>
      <c r="E16" s="89">
        <f>SUM(Таблица2434567891216[[#This Row],[Средний балл аттестата]:[Балл первоочередной]])</f>
        <v>0</v>
      </c>
      <c r="F16" s="108"/>
      <c r="G16" s="105"/>
      <c r="H16" s="105"/>
      <c r="I16" s="105"/>
      <c r="J16" s="87"/>
      <c r="K16" s="87"/>
      <c r="L16" s="87"/>
      <c r="M16" s="105"/>
      <c r="N16" s="105"/>
      <c r="O16" s="105"/>
      <c r="P16" s="105"/>
    </row>
    <row r="17" spans="1:18" s="7" customFormat="1" ht="20.25" x14ac:dyDescent="0.25">
      <c r="A17" s="86">
        <f t="shared" si="1"/>
        <v>15</v>
      </c>
      <c r="B17" s="87"/>
      <c r="C17" s="87"/>
      <c r="D17" s="87"/>
      <c r="E17" s="89">
        <f>SUM(Таблица2434567891216[[#This Row],[Средний балл аттестата]:[Балл первоочередной]])</f>
        <v>0</v>
      </c>
      <c r="F17" s="89"/>
      <c r="G17" s="89"/>
      <c r="H17" s="89"/>
      <c r="I17" s="87"/>
      <c r="J17" s="87"/>
      <c r="K17" s="87"/>
      <c r="L17" s="87"/>
      <c r="M17" s="87"/>
      <c r="N17" s="87"/>
      <c r="O17" s="87"/>
      <c r="P17" s="87"/>
      <c r="Q17" s="87"/>
      <c r="R17" s="73"/>
    </row>
    <row r="18" spans="1:18" s="7" customFormat="1" ht="18.75" x14ac:dyDescent="0.25">
      <c r="A18" s="104">
        <f t="shared" si="1"/>
        <v>16</v>
      </c>
      <c r="B18" s="90"/>
      <c r="C18" s="90"/>
      <c r="D18" s="87"/>
      <c r="E18" s="89">
        <f>SUM(Таблица2434567891216[[#This Row],[Средний балл аттестата]:[Балл первоочередной]])</f>
        <v>0</v>
      </c>
      <c r="F18" s="89"/>
      <c r="G18" s="87"/>
      <c r="H18" s="87"/>
      <c r="I18" s="87"/>
      <c r="J18" s="87"/>
      <c r="K18" s="87"/>
      <c r="L18" s="87"/>
      <c r="M18" s="87"/>
      <c r="N18" s="87"/>
      <c r="O18" s="87"/>
      <c r="P18" s="87"/>
    </row>
    <row r="19" spans="1:18" s="7" customFormat="1" ht="18.75" x14ac:dyDescent="0.25">
      <c r="A19" s="104">
        <f t="shared" si="1"/>
        <v>17</v>
      </c>
      <c r="B19" s="141"/>
      <c r="C19" s="141"/>
      <c r="D19" s="130"/>
      <c r="E19" s="89">
        <f>SUM(Таблица2434567891216[[#This Row],[Средний балл аттестата]:[Балл первоочередной]])</f>
        <v>0</v>
      </c>
      <c r="F19" s="136"/>
      <c r="G19" s="136"/>
      <c r="H19" s="130"/>
      <c r="I19" s="130"/>
      <c r="J19" s="130"/>
      <c r="K19" s="130"/>
      <c r="L19" s="130"/>
      <c r="M19" s="130"/>
      <c r="N19" s="130"/>
      <c r="O19" s="130"/>
      <c r="P19" s="142"/>
    </row>
    <row r="20" spans="1:18" s="7" customFormat="1" ht="56.25" customHeight="1" x14ac:dyDescent="0.3">
      <c r="A20" s="104">
        <f t="shared" si="1"/>
        <v>18</v>
      </c>
      <c r="B20" s="130"/>
      <c r="C20" s="130"/>
      <c r="D20" s="130"/>
      <c r="E20" s="89">
        <f>SUM(Таблица2434567891216[[#This Row],[Средний балл аттестата]:[Балл первоочередной]])</f>
        <v>0</v>
      </c>
      <c r="F20" s="130"/>
      <c r="G20" s="136"/>
      <c r="H20" s="151"/>
      <c r="I20" s="130"/>
      <c r="J20" s="130"/>
      <c r="K20" s="130"/>
      <c r="L20" s="130"/>
      <c r="M20" s="149"/>
      <c r="N20" s="130"/>
      <c r="O20" s="130"/>
      <c r="P20" s="142"/>
    </row>
    <row r="21" spans="1:18" s="7" customFormat="1" ht="18.75" x14ac:dyDescent="0.25">
      <c r="A21" s="104">
        <f t="shared" si="1"/>
        <v>19</v>
      </c>
      <c r="B21" s="90"/>
      <c r="C21" s="90"/>
      <c r="D21" s="87"/>
      <c r="E21" s="89">
        <f>SUM(Таблица2434567891216[[#This Row],[Средний балл аттестата]:[Балл первоочередной]])</f>
        <v>0</v>
      </c>
      <c r="F21" s="89"/>
      <c r="G21" s="89"/>
      <c r="H21" s="89"/>
      <c r="I21" s="87"/>
      <c r="J21" s="87"/>
      <c r="K21" s="87"/>
      <c r="L21" s="87"/>
      <c r="M21" s="87"/>
      <c r="N21" s="87"/>
      <c r="O21" s="87"/>
      <c r="P21" s="109"/>
    </row>
    <row r="22" spans="1:18" s="7" customFormat="1" ht="18.75" x14ac:dyDescent="0.3">
      <c r="A22" s="104">
        <f t="shared" si="1"/>
        <v>20</v>
      </c>
      <c r="B22" s="90"/>
      <c r="C22" s="90"/>
      <c r="D22" s="103"/>
      <c r="E22" s="89">
        <f>SUM(Таблица2434567891216[[#This Row],[Средний балл аттестата]:[Балл первоочередной]])</f>
        <v>0</v>
      </c>
      <c r="F22" s="89"/>
      <c r="G22" s="89"/>
      <c r="H22" s="89"/>
      <c r="I22" s="87"/>
      <c r="J22" s="87"/>
      <c r="K22" s="87"/>
      <c r="L22" s="87"/>
      <c r="M22" s="87"/>
      <c r="N22" s="87"/>
      <c r="O22" s="87"/>
      <c r="P22" s="109"/>
    </row>
    <row r="23" spans="1:18" s="7" customFormat="1" ht="18.75" x14ac:dyDescent="0.25">
      <c r="A23" s="104">
        <f t="shared" si="1"/>
        <v>21</v>
      </c>
      <c r="B23" s="106"/>
      <c r="C23" s="106"/>
      <c r="D23" s="105"/>
      <c r="E23" s="89">
        <f>SUM(Таблица2434567891216[[#This Row],[Средний балл аттестата]:[Балл первоочередной]])</f>
        <v>0</v>
      </c>
      <c r="F23" s="108"/>
      <c r="G23" s="108"/>
      <c r="H23" s="108"/>
      <c r="I23" s="105"/>
      <c r="J23" s="105"/>
      <c r="K23" s="105"/>
      <c r="L23" s="105"/>
      <c r="M23" s="105"/>
      <c r="N23" s="105"/>
      <c r="O23" s="105"/>
      <c r="P23" s="105"/>
    </row>
    <row r="24" spans="1:18" s="7" customFormat="1" ht="18.75" x14ac:dyDescent="0.3">
      <c r="A24" s="104">
        <f t="shared" si="1"/>
        <v>22</v>
      </c>
      <c r="B24" s="146"/>
      <c r="C24" s="146"/>
      <c r="D24" s="146"/>
      <c r="E24" s="89">
        <f>SUM(Таблица2434567891216[[#This Row],[Средний балл аттестата]:[Балл первоочередной]])</f>
        <v>0</v>
      </c>
      <c r="F24" s="97"/>
      <c r="G24" s="150"/>
      <c r="H24" s="150"/>
      <c r="I24" s="146"/>
      <c r="J24" s="146"/>
      <c r="K24" s="146"/>
      <c r="L24" s="146"/>
      <c r="M24" s="146"/>
      <c r="N24" s="146"/>
      <c r="O24" s="94"/>
      <c r="P24" s="146"/>
    </row>
    <row r="25" spans="1:18" s="7" customFormat="1" ht="18.75" x14ac:dyDescent="0.25">
      <c r="A25" s="104">
        <f t="shared" si="1"/>
        <v>23</v>
      </c>
      <c r="B25" s="141"/>
      <c r="C25" s="141"/>
      <c r="D25" s="130"/>
      <c r="E25" s="89">
        <f>SUM(Таблица2434567891216[[#This Row],[Средний балл аттестата]:[Балл первоочередной]])</f>
        <v>0</v>
      </c>
      <c r="F25" s="136"/>
      <c r="G25" s="130"/>
      <c r="H25" s="130"/>
      <c r="I25" s="130"/>
      <c r="J25" s="130"/>
      <c r="K25" s="130"/>
      <c r="L25" s="130"/>
      <c r="M25" s="130"/>
      <c r="N25" s="130"/>
      <c r="O25" s="130"/>
      <c r="P25" s="142"/>
    </row>
    <row r="26" spans="1:18" s="7" customFormat="1" ht="18.75" x14ac:dyDescent="0.25">
      <c r="A26" s="104">
        <f t="shared" si="1"/>
        <v>24</v>
      </c>
      <c r="B26" s="95"/>
      <c r="C26" s="95"/>
      <c r="D26" s="95"/>
      <c r="E26" s="89">
        <f>SUM(Таблица2434567891216[[#This Row],[Средний балл аттестата]:[Балл первоочередной]])</f>
        <v>0</v>
      </c>
      <c r="F26" s="97"/>
      <c r="G26" s="97"/>
      <c r="H26" s="97"/>
      <c r="I26" s="94"/>
      <c r="J26" s="94"/>
      <c r="K26" s="94"/>
      <c r="L26" s="94"/>
      <c r="M26" s="94"/>
      <c r="N26" s="94"/>
      <c r="O26" s="94"/>
      <c r="P26" s="94"/>
    </row>
    <row r="27" spans="1:18" s="7" customFormat="1" ht="18.75" x14ac:dyDescent="0.3">
      <c r="A27" s="152">
        <f t="shared" si="1"/>
        <v>25</v>
      </c>
      <c r="B27" s="141"/>
      <c r="C27" s="141"/>
      <c r="D27" s="130"/>
      <c r="E27" s="89">
        <f>SUM(Таблица2434567891216[[#This Row],[Средний балл аттестата]:[Балл первоочередной]])</f>
        <v>0</v>
      </c>
      <c r="F27" s="136"/>
      <c r="G27" s="136"/>
      <c r="H27" s="136"/>
      <c r="I27" s="130"/>
      <c r="J27" s="130"/>
      <c r="K27" s="130"/>
      <c r="L27" s="130"/>
      <c r="M27" s="130"/>
      <c r="N27" s="130"/>
      <c r="O27" s="130"/>
      <c r="P27" s="142"/>
    </row>
    <row r="28" spans="1:18" s="7" customFormat="1" ht="18.75" x14ac:dyDescent="0.25">
      <c r="A28" s="104">
        <f t="shared" si="1"/>
        <v>26</v>
      </c>
      <c r="B28" s="141"/>
      <c r="C28" s="106"/>
      <c r="D28" s="108"/>
      <c r="E28" s="89">
        <f>SUM(Таблица2434567891216[[#This Row],[Средний балл аттестата]:[Балл первоочередной]])</f>
        <v>0</v>
      </c>
      <c r="F28" s="136"/>
      <c r="G28" s="136"/>
      <c r="H28" s="136"/>
      <c r="I28" s="130"/>
      <c r="J28" s="130"/>
      <c r="K28" s="130"/>
      <c r="L28" s="130"/>
      <c r="M28" s="130"/>
      <c r="N28" s="130"/>
      <c r="O28" s="130"/>
      <c r="P28" s="142"/>
    </row>
    <row r="29" spans="1:18" s="7" customFormat="1" ht="18.75" x14ac:dyDescent="0.25">
      <c r="A29" s="104">
        <f t="shared" si="1"/>
        <v>27</v>
      </c>
      <c r="B29" s="141"/>
      <c r="C29" s="106"/>
      <c r="D29" s="105"/>
      <c r="E29" s="89">
        <f>SUM(Таблица2434567891216[[#This Row],[Средний балл аттестата]:[Балл первоочередной]])</f>
        <v>0</v>
      </c>
      <c r="F29" s="136"/>
      <c r="G29" s="130"/>
      <c r="H29" s="130"/>
      <c r="I29" s="130"/>
      <c r="J29" s="130"/>
      <c r="K29" s="130"/>
      <c r="L29" s="130"/>
      <c r="M29" s="130"/>
      <c r="N29" s="130"/>
      <c r="O29" s="130"/>
      <c r="P29" s="142"/>
    </row>
    <row r="30" spans="1:18" s="7" customFormat="1" ht="18.75" x14ac:dyDescent="0.25">
      <c r="A30" s="104">
        <f t="shared" si="1"/>
        <v>28</v>
      </c>
      <c r="B30" s="106"/>
      <c r="C30" s="106"/>
      <c r="D30" s="105"/>
      <c r="E30" s="89">
        <f>SUM(Таблица2434567891216[[#This Row],[Средний балл аттестата]:[Балл первоочередной]])</f>
        <v>0</v>
      </c>
      <c r="F30" s="108"/>
      <c r="G30" s="108"/>
      <c r="H30" s="108"/>
      <c r="I30" s="105"/>
      <c r="J30" s="105"/>
      <c r="K30" s="105"/>
      <c r="L30" s="105"/>
      <c r="M30" s="105"/>
      <c r="N30" s="105"/>
      <c r="O30" s="105"/>
      <c r="P30" s="105"/>
    </row>
    <row r="31" spans="1:18" s="7" customFormat="1" ht="18.75" x14ac:dyDescent="0.25">
      <c r="A31" s="104">
        <f t="shared" si="1"/>
        <v>29</v>
      </c>
      <c r="B31" s="106"/>
      <c r="C31" s="106"/>
      <c r="D31" s="105"/>
      <c r="E31" s="89">
        <f>SUM(Таблица2434567891216[[#This Row],[Средний балл аттестата]:[Балл первоочередной]])</f>
        <v>0</v>
      </c>
      <c r="F31" s="108"/>
      <c r="G31" s="105"/>
      <c r="H31" s="105"/>
      <c r="I31" s="105"/>
      <c r="J31" s="105"/>
      <c r="K31" s="105"/>
      <c r="L31" s="105"/>
      <c r="M31" s="105"/>
      <c r="N31" s="105"/>
      <c r="O31" s="105"/>
      <c r="P31" s="105"/>
    </row>
    <row r="32" spans="1:18" s="7" customFormat="1" ht="18.75" x14ac:dyDescent="0.3">
      <c r="A32" s="152">
        <f t="shared" si="1"/>
        <v>30</v>
      </c>
      <c r="B32" s="105"/>
      <c r="C32" s="105"/>
      <c r="D32" s="105"/>
      <c r="E32" s="89">
        <f>SUM(Таблица2434567891216[[#This Row],[Средний балл аттестата]:[Балл первоочередной]])</f>
        <v>0</v>
      </c>
      <c r="F32" s="108"/>
      <c r="G32" s="108"/>
      <c r="H32" s="108"/>
      <c r="I32" s="105"/>
      <c r="J32" s="105"/>
      <c r="K32" s="105"/>
      <c r="L32" s="105"/>
      <c r="M32" s="105"/>
      <c r="N32" s="105"/>
      <c r="O32" s="94"/>
      <c r="P32" s="105"/>
    </row>
    <row r="33" spans="1:19" s="7" customFormat="1" ht="18.75" x14ac:dyDescent="0.3">
      <c r="A33" s="152">
        <f t="shared" si="1"/>
        <v>31</v>
      </c>
      <c r="B33" s="106"/>
      <c r="C33" s="106"/>
      <c r="D33" s="105"/>
      <c r="E33" s="89">
        <f>SUM(Таблица2434567891216[[#This Row],[Средний балл аттестата]:[Балл первоочередной]])</f>
        <v>0</v>
      </c>
      <c r="F33" s="108"/>
      <c r="G33" s="108"/>
      <c r="H33" s="108"/>
      <c r="I33" s="105"/>
      <c r="J33" s="105"/>
      <c r="K33" s="105"/>
      <c r="L33" s="105"/>
      <c r="M33" s="105"/>
      <c r="N33" s="105"/>
      <c r="O33" s="109"/>
      <c r="P33" s="105"/>
    </row>
    <row r="34" spans="1:19" s="7" customFormat="1" ht="18.75" x14ac:dyDescent="0.3">
      <c r="A34" s="106">
        <f t="shared" si="1"/>
        <v>32</v>
      </c>
      <c r="B34" s="106"/>
      <c r="C34" s="106"/>
      <c r="D34" s="121"/>
      <c r="E34" s="89">
        <f>SUM(Таблица2434567891216[[#This Row],[Средний балл аттестата]:[Балл первоочередной]])</f>
        <v>0</v>
      </c>
      <c r="F34" s="108"/>
      <c r="G34" s="108"/>
      <c r="H34" s="108"/>
      <c r="I34" s="105"/>
      <c r="J34" s="105"/>
      <c r="K34" s="105"/>
      <c r="L34" s="105"/>
      <c r="M34" s="105"/>
      <c r="N34" s="105"/>
      <c r="O34" s="94"/>
      <c r="P34" s="105"/>
    </row>
    <row r="35" spans="1:19" s="7" customFormat="1" ht="74.25" customHeight="1" x14ac:dyDescent="0.25">
      <c r="A35" s="95">
        <f t="shared" ref="A35:A60" si="2">ROW()-2</f>
        <v>33</v>
      </c>
      <c r="B35" s="141"/>
      <c r="C35" s="106"/>
      <c r="D35" s="105"/>
      <c r="E35" s="89">
        <f>SUM(Таблица2434567891216[[#This Row],[Средний балл аттестата]:[Балл первоочередной]])</f>
        <v>0</v>
      </c>
      <c r="F35" s="136"/>
      <c r="G35" s="136"/>
      <c r="H35" s="136"/>
      <c r="I35" s="130"/>
      <c r="J35" s="130"/>
      <c r="K35" s="130"/>
      <c r="L35" s="130"/>
      <c r="M35" s="130"/>
      <c r="N35" s="130"/>
      <c r="O35" s="130"/>
      <c r="P35" s="142"/>
    </row>
    <row r="36" spans="1:19" s="7" customFormat="1" ht="18.75" x14ac:dyDescent="0.25">
      <c r="A36" s="95">
        <f t="shared" si="2"/>
        <v>34</v>
      </c>
      <c r="B36" s="130"/>
      <c r="C36" s="105"/>
      <c r="D36" s="105"/>
      <c r="E36" s="89">
        <f>SUM(Таблица2434567891216[[#This Row],[Средний балл аттестата]:[Балл первоочередной]])</f>
        <v>0</v>
      </c>
      <c r="F36" s="136"/>
      <c r="G36" s="136"/>
      <c r="H36" s="136"/>
      <c r="I36" s="136"/>
      <c r="J36" s="130"/>
      <c r="K36" s="130"/>
      <c r="L36" s="130"/>
      <c r="M36" s="130"/>
      <c r="N36" s="130"/>
      <c r="O36" s="130"/>
      <c r="P36" s="142"/>
    </row>
    <row r="37" spans="1:19" s="7" customFormat="1" ht="68.25" customHeight="1" x14ac:dyDescent="0.25">
      <c r="A37" s="106">
        <f t="shared" si="2"/>
        <v>35</v>
      </c>
      <c r="B37" s="106"/>
      <c r="C37" s="106"/>
      <c r="D37" s="118"/>
      <c r="E37" s="89">
        <f>SUM(Таблица2434567891216[[#This Row],[Средний балл аттестата]:[Балл первоочередной]])</f>
        <v>0</v>
      </c>
      <c r="F37" s="108"/>
      <c r="G37" s="105"/>
      <c r="H37" s="105"/>
      <c r="I37" s="105"/>
      <c r="J37" s="105"/>
      <c r="K37" s="105"/>
      <c r="L37" s="105"/>
      <c r="M37" s="105"/>
      <c r="N37" s="105"/>
      <c r="O37" s="94"/>
      <c r="P37" s="105"/>
    </row>
    <row r="38" spans="1:19" s="7" customFormat="1" ht="18.75" x14ac:dyDescent="0.3">
      <c r="A38" s="147">
        <f t="shared" si="2"/>
        <v>36</v>
      </c>
      <c r="B38" s="136"/>
      <c r="C38" s="108"/>
      <c r="D38" s="105"/>
      <c r="E38" s="89">
        <f>SUM(Таблица2434567891216[[#This Row],[Средний балл аттестата]:[Балл первоочередной]])</f>
        <v>0</v>
      </c>
      <c r="F38" s="136"/>
      <c r="G38" s="136"/>
      <c r="H38" s="136"/>
      <c r="I38" s="130"/>
      <c r="J38" s="130"/>
      <c r="K38" s="130"/>
      <c r="L38" s="130"/>
      <c r="M38" s="130"/>
      <c r="N38" s="130"/>
      <c r="O38" s="130"/>
      <c r="P38" s="142"/>
    </row>
    <row r="39" spans="1:19" s="7" customFormat="1" ht="18.75" x14ac:dyDescent="0.3">
      <c r="A39" s="152">
        <f t="shared" si="2"/>
        <v>37</v>
      </c>
      <c r="B39" s="90"/>
      <c r="C39" s="90"/>
      <c r="D39" s="87"/>
      <c r="E39" s="89">
        <f>SUM(Таблица2434567891216[[#This Row],[Средний балл аттестата]:[Балл первоочередной]])</f>
        <v>0</v>
      </c>
      <c r="F39" s="89"/>
      <c r="G39" s="89"/>
      <c r="H39" s="89"/>
      <c r="I39" s="87"/>
      <c r="J39" s="87"/>
      <c r="K39" s="87"/>
      <c r="L39" s="87"/>
      <c r="M39" s="87"/>
      <c r="N39" s="87"/>
      <c r="O39" s="87"/>
      <c r="P39" s="87"/>
      <c r="Q39" s="66"/>
      <c r="R39" s="67"/>
      <c r="S39" s="68"/>
    </row>
    <row r="40" spans="1:19" s="7" customFormat="1" ht="18.75" x14ac:dyDescent="0.25">
      <c r="A40" s="95">
        <f t="shared" si="2"/>
        <v>38</v>
      </c>
      <c r="B40" s="141"/>
      <c r="C40" s="106"/>
      <c r="D40" s="105"/>
      <c r="E40" s="89">
        <f>SUM(Таблица2434567891216[[#This Row],[Средний балл аттестата]:[Балл первоочередной]])</f>
        <v>0</v>
      </c>
      <c r="F40" s="136"/>
      <c r="G40" s="136"/>
      <c r="H40" s="136"/>
      <c r="I40" s="130"/>
      <c r="J40" s="130"/>
      <c r="K40" s="130"/>
      <c r="L40" s="130"/>
      <c r="M40" s="130"/>
      <c r="N40" s="130"/>
      <c r="O40" s="130"/>
      <c r="P40" s="142"/>
    </row>
    <row r="41" spans="1:19" s="7" customFormat="1" ht="18.75" x14ac:dyDescent="0.25">
      <c r="A41" s="95">
        <f t="shared" si="2"/>
        <v>39</v>
      </c>
      <c r="B41" s="90"/>
      <c r="C41" s="90"/>
      <c r="D41" s="87"/>
      <c r="E41" s="89">
        <f>SUM(Таблица2434567891216[[#This Row],[Средний балл аттестата]:[Балл первоочередной]])</f>
        <v>0</v>
      </c>
      <c r="F41" s="89"/>
      <c r="G41" s="89"/>
      <c r="H41" s="89"/>
      <c r="I41" s="87"/>
      <c r="J41" s="87"/>
      <c r="K41" s="87"/>
      <c r="L41" s="87"/>
      <c r="M41" s="87"/>
      <c r="N41" s="87"/>
      <c r="O41" s="87"/>
      <c r="P41" s="109"/>
    </row>
    <row r="42" spans="1:19" s="7" customFormat="1" ht="18.75" x14ac:dyDescent="0.25">
      <c r="A42" s="95">
        <f t="shared" si="2"/>
        <v>40</v>
      </c>
      <c r="B42" s="141"/>
      <c r="C42" s="106"/>
      <c r="D42" s="108"/>
      <c r="E42" s="89">
        <f>SUM(Таблица2434567891216[[#This Row],[Средний балл аттестата]:[Балл первоочередной]])</f>
        <v>0</v>
      </c>
      <c r="F42" s="136"/>
      <c r="G42" s="136"/>
      <c r="H42" s="136"/>
      <c r="I42" s="130"/>
      <c r="J42" s="130"/>
      <c r="K42" s="130"/>
      <c r="L42" s="130"/>
      <c r="M42" s="130"/>
      <c r="N42" s="130"/>
      <c r="O42" s="130"/>
      <c r="P42" s="142"/>
    </row>
    <row r="43" spans="1:19" s="7" customFormat="1" ht="69" customHeight="1" x14ac:dyDescent="0.3">
      <c r="A43" s="95">
        <f t="shared" si="2"/>
        <v>41</v>
      </c>
      <c r="B43" s="130"/>
      <c r="C43" s="105"/>
      <c r="D43" s="105"/>
      <c r="E43" s="89">
        <f>SUM(Таблица2434567891216[[#This Row],[Средний балл аттестата]:[Балл первоочередной]])</f>
        <v>0</v>
      </c>
      <c r="F43" s="130"/>
      <c r="G43" s="136"/>
      <c r="H43" s="136"/>
      <c r="I43" s="130"/>
      <c r="J43" s="130"/>
      <c r="K43" s="130"/>
      <c r="L43" s="130"/>
      <c r="M43" s="149"/>
      <c r="N43" s="130"/>
      <c r="O43" s="130"/>
      <c r="P43" s="142"/>
    </row>
    <row r="44" spans="1:19" s="7" customFormat="1" ht="18.75" x14ac:dyDescent="0.25">
      <c r="A44" s="95">
        <f t="shared" si="2"/>
        <v>42</v>
      </c>
      <c r="B44" s="90"/>
      <c r="C44" s="90"/>
      <c r="D44" s="87"/>
      <c r="E44" s="89">
        <f>SUM(Таблица2434567891216[[#This Row],[Средний балл аттестата]:[Балл первоочередной]])</f>
        <v>0</v>
      </c>
      <c r="F44" s="89"/>
      <c r="G44" s="89"/>
      <c r="H44" s="89"/>
      <c r="I44" s="87"/>
      <c r="J44" s="87"/>
      <c r="K44" s="87"/>
      <c r="L44" s="87"/>
      <c r="M44" s="87"/>
      <c r="N44" s="87"/>
      <c r="O44" s="87"/>
      <c r="P44" s="109"/>
    </row>
    <row r="45" spans="1:19" s="7" customFormat="1" ht="18.75" x14ac:dyDescent="0.3">
      <c r="A45" s="147">
        <f t="shared" si="2"/>
        <v>43</v>
      </c>
      <c r="B45" s="141"/>
      <c r="C45" s="106"/>
      <c r="D45" s="105"/>
      <c r="E45" s="89">
        <f>SUM(Таблица2434567891216[[#This Row],[Средний балл аттестата]:[Балл первоочередной]])</f>
        <v>0</v>
      </c>
      <c r="F45" s="136"/>
      <c r="G45" s="130"/>
      <c r="H45" s="130"/>
      <c r="I45" s="130"/>
      <c r="J45" s="130"/>
      <c r="K45" s="130"/>
      <c r="L45" s="130"/>
      <c r="M45" s="130"/>
      <c r="N45" s="130"/>
      <c r="O45" s="130"/>
      <c r="P45" s="142"/>
    </row>
    <row r="46" spans="1:19" s="7" customFormat="1" ht="18.75" x14ac:dyDescent="0.3">
      <c r="A46" s="153">
        <f t="shared" si="2"/>
        <v>44</v>
      </c>
      <c r="B46" s="141"/>
      <c r="C46" s="141"/>
      <c r="D46" s="136"/>
      <c r="E46" s="89">
        <f>SUM(Таблица2434567891216[[#This Row],[Средний балл аттестата]:[Балл первоочередной]])</f>
        <v>0</v>
      </c>
      <c r="F46" s="136"/>
      <c r="G46" s="136"/>
      <c r="H46" s="136"/>
      <c r="I46" s="130"/>
      <c r="J46" s="130"/>
      <c r="K46" s="130"/>
      <c r="L46" s="130"/>
      <c r="M46" s="130"/>
      <c r="N46" s="130"/>
      <c r="O46" s="130"/>
      <c r="P46" s="142"/>
    </row>
    <row r="47" spans="1:19" s="7" customFormat="1" ht="18.75" x14ac:dyDescent="0.25">
      <c r="A47" s="106">
        <f t="shared" si="2"/>
        <v>45</v>
      </c>
      <c r="B47" s="106"/>
      <c r="C47" s="106"/>
      <c r="D47" s="105"/>
      <c r="E47" s="89">
        <f>SUM(Таблица2434567891216[[#This Row],[Средний балл аттестата]:[Балл первоочередной]])</f>
        <v>0</v>
      </c>
      <c r="F47" s="108"/>
      <c r="G47" s="105"/>
      <c r="H47" s="105"/>
      <c r="I47" s="105"/>
      <c r="J47" s="105"/>
      <c r="K47" s="105"/>
      <c r="L47" s="105"/>
      <c r="M47" s="105"/>
      <c r="N47" s="105"/>
      <c r="O47" s="94"/>
      <c r="P47" s="105"/>
    </row>
    <row r="48" spans="1:19" s="7" customFormat="1" ht="39" customHeight="1" x14ac:dyDescent="0.25">
      <c r="A48" s="106">
        <f t="shared" si="2"/>
        <v>46</v>
      </c>
      <c r="B48" s="136"/>
      <c r="C48" s="108"/>
      <c r="D48" s="105"/>
      <c r="E48" s="89">
        <f>SUM(Таблица2434567891216[[#This Row],[Средний балл аттестата]:[Балл первоочередной]])</f>
        <v>0</v>
      </c>
      <c r="F48" s="136"/>
      <c r="G48" s="136"/>
      <c r="H48" s="136"/>
      <c r="I48" s="130"/>
      <c r="J48" s="130"/>
      <c r="K48" s="130"/>
      <c r="L48" s="130"/>
      <c r="M48" s="130"/>
      <c r="N48" s="130"/>
      <c r="O48" s="130"/>
      <c r="P48" s="142"/>
    </row>
    <row r="49" spans="1:16" s="7" customFormat="1" ht="18.75" x14ac:dyDescent="0.25">
      <c r="A49" s="106">
        <f t="shared" si="2"/>
        <v>47</v>
      </c>
      <c r="B49" s="106"/>
      <c r="C49" s="106"/>
      <c r="D49" s="105"/>
      <c r="E49" s="89">
        <f>SUM(Таблица2434567891216[[#This Row],[Средний балл аттестата]:[Балл первоочередной]])</f>
        <v>0</v>
      </c>
      <c r="F49" s="108"/>
      <c r="G49" s="108"/>
      <c r="H49" s="108"/>
      <c r="I49" s="105"/>
      <c r="J49" s="105"/>
      <c r="K49" s="105"/>
      <c r="L49" s="105"/>
      <c r="M49" s="105"/>
      <c r="N49" s="105"/>
      <c r="O49" s="94"/>
      <c r="P49" s="105"/>
    </row>
    <row r="50" spans="1:16" s="7" customFormat="1" ht="18.75" x14ac:dyDescent="0.25">
      <c r="A50" s="106">
        <f t="shared" si="2"/>
        <v>48</v>
      </c>
      <c r="B50" s="106"/>
      <c r="C50" s="106"/>
      <c r="D50" s="105"/>
      <c r="E50" s="89">
        <f>SUM(Таблица2434567891216[[#This Row],[Средний балл аттестата]:[Балл первоочередной]])</f>
        <v>0</v>
      </c>
      <c r="F50" s="108"/>
      <c r="G50" s="108"/>
      <c r="H50" s="108"/>
      <c r="I50" s="105"/>
      <c r="J50" s="105"/>
      <c r="K50" s="105"/>
      <c r="L50" s="105"/>
      <c r="M50" s="105"/>
      <c r="N50" s="105"/>
      <c r="O50" s="94"/>
      <c r="P50" s="105"/>
    </row>
    <row r="51" spans="1:16" s="7" customFormat="1" ht="18.75" x14ac:dyDescent="0.25">
      <c r="A51" s="95">
        <f t="shared" si="2"/>
        <v>49</v>
      </c>
      <c r="B51" s="141"/>
      <c r="C51" s="106"/>
      <c r="D51" s="105"/>
      <c r="E51" s="89">
        <f>SUM(Таблица2434567891216[[#This Row],[Средний балл аттестата]:[Балл первоочередной]])</f>
        <v>0</v>
      </c>
      <c r="F51" s="136"/>
      <c r="G51" s="130"/>
      <c r="H51" s="130"/>
      <c r="I51" s="130"/>
      <c r="J51" s="130"/>
      <c r="K51" s="130"/>
      <c r="L51" s="130"/>
      <c r="M51" s="130"/>
      <c r="N51" s="130"/>
      <c r="O51" s="130"/>
      <c r="P51" s="142"/>
    </row>
    <row r="52" spans="1:16" s="7" customFormat="1" ht="18.75" x14ac:dyDescent="0.25">
      <c r="A52" s="95">
        <f t="shared" si="2"/>
        <v>50</v>
      </c>
      <c r="B52" s="136"/>
      <c r="C52" s="108"/>
      <c r="D52" s="105"/>
      <c r="E52" s="89">
        <f>SUM(Таблица2434567891216[[#This Row],[Средний балл аттестата]:[Балл первоочередной]])</f>
        <v>0</v>
      </c>
      <c r="F52" s="136"/>
      <c r="G52" s="136"/>
      <c r="H52" s="136"/>
      <c r="I52" s="130"/>
      <c r="J52" s="130"/>
      <c r="K52" s="130"/>
      <c r="L52" s="130"/>
      <c r="M52" s="130"/>
      <c r="N52" s="130"/>
      <c r="O52" s="130"/>
      <c r="P52" s="142"/>
    </row>
    <row r="53" spans="1:16" s="7" customFormat="1" ht="111.75" customHeight="1" x14ac:dyDescent="0.25">
      <c r="A53" s="144">
        <f t="shared" si="2"/>
        <v>51</v>
      </c>
      <c r="B53" s="106"/>
      <c r="C53" s="106"/>
      <c r="D53" s="105"/>
      <c r="E53" s="97">
        <f>SUM(Таблица2434567891216[[#This Row],[Средний балл аттестата]:[Балл первоочередной]])</f>
        <v>0</v>
      </c>
      <c r="F53" s="108"/>
      <c r="G53" s="108"/>
      <c r="H53" s="108"/>
      <c r="I53" s="105"/>
      <c r="J53" s="105"/>
      <c r="K53" s="105"/>
      <c r="L53" s="105"/>
      <c r="M53" s="105"/>
      <c r="N53" s="105"/>
      <c r="O53" s="105"/>
      <c r="P53" s="105"/>
    </row>
    <row r="54" spans="1:16" s="7" customFormat="1" ht="18.75" x14ac:dyDescent="0.25">
      <c r="A54" s="106">
        <f t="shared" si="2"/>
        <v>52</v>
      </c>
      <c r="B54" s="106"/>
      <c r="C54" s="106"/>
      <c r="D54" s="105"/>
      <c r="E54" s="89">
        <f>SUM(Таблица2434567891216[[#This Row],[Средний балл аттестата]:[Балл первоочередной]])</f>
        <v>0</v>
      </c>
      <c r="F54" s="108"/>
      <c r="G54" s="108"/>
      <c r="H54" s="108"/>
      <c r="I54" s="105"/>
      <c r="J54" s="105"/>
      <c r="K54" s="105"/>
      <c r="L54" s="105"/>
      <c r="M54" s="105"/>
      <c r="N54" s="105"/>
      <c r="O54" s="94"/>
      <c r="P54" s="105"/>
    </row>
    <row r="55" spans="1:16" s="7" customFormat="1" ht="18.75" x14ac:dyDescent="0.25">
      <c r="A55" s="106">
        <f t="shared" si="2"/>
        <v>53</v>
      </c>
      <c r="B55" s="107"/>
      <c r="C55" s="107"/>
      <c r="D55" s="118"/>
      <c r="E55" s="89">
        <f>SUM(Таблица2434567891216[[#This Row],[Средний балл аттестата]:[Балл первоочередной]])</f>
        <v>0</v>
      </c>
      <c r="F55" s="108"/>
      <c r="G55" s="105"/>
      <c r="H55" s="105"/>
      <c r="I55" s="105"/>
      <c r="J55" s="105"/>
      <c r="K55" s="105"/>
      <c r="L55" s="105"/>
      <c r="M55" s="105"/>
      <c r="N55" s="105"/>
      <c r="O55" s="94"/>
      <c r="P55" s="105"/>
    </row>
    <row r="56" spans="1:16" s="7" customFormat="1" ht="18.75" x14ac:dyDescent="0.25">
      <c r="A56" s="106">
        <f t="shared" si="2"/>
        <v>54</v>
      </c>
      <c r="B56" s="108"/>
      <c r="C56" s="108"/>
      <c r="D56" s="105"/>
      <c r="E56" s="89">
        <f>SUM(Таблица2434567891216[[#This Row],[Средний балл аттестата]:[Балл первоочередной]])</f>
        <v>0</v>
      </c>
      <c r="F56" s="108"/>
      <c r="G56" s="108"/>
      <c r="H56" s="108"/>
      <c r="I56" s="105"/>
      <c r="J56" s="105"/>
      <c r="K56" s="105"/>
      <c r="L56" s="105"/>
      <c r="M56" s="105"/>
      <c r="N56" s="105"/>
      <c r="O56" s="94"/>
      <c r="P56" s="105"/>
    </row>
    <row r="57" spans="1:16" s="7" customFormat="1" ht="18.75" x14ac:dyDescent="0.3">
      <c r="A57" s="147">
        <f t="shared" si="2"/>
        <v>55</v>
      </c>
      <c r="B57" s="106"/>
      <c r="C57" s="106"/>
      <c r="D57" s="121"/>
      <c r="E57" s="89">
        <f>SUM(Таблица2434567891216[[#This Row],[Средний балл аттестата]:[Балл первоочередной]])</f>
        <v>0</v>
      </c>
      <c r="F57" s="108"/>
      <c r="G57" s="105"/>
      <c r="H57" s="105"/>
      <c r="I57" s="105"/>
      <c r="J57" s="105"/>
      <c r="K57" s="105"/>
      <c r="L57" s="105"/>
      <c r="M57" s="105"/>
      <c r="N57" s="105"/>
      <c r="O57" s="94"/>
      <c r="P57" s="105"/>
    </row>
    <row r="58" spans="1:16" s="7" customFormat="1" ht="18.75" x14ac:dyDescent="0.3">
      <c r="A58" s="147">
        <f t="shared" si="2"/>
        <v>56</v>
      </c>
      <c r="B58" s="106"/>
      <c r="C58" s="106"/>
      <c r="D58" s="105"/>
      <c r="E58" s="89">
        <f>SUM(Таблица2434567891216[[#This Row],[Средний балл аттестата]:[Балл первоочередной]])</f>
        <v>0</v>
      </c>
      <c r="F58" s="108"/>
      <c r="G58" s="108"/>
      <c r="H58" s="108"/>
      <c r="I58" s="105"/>
      <c r="J58" s="105"/>
      <c r="K58" s="105"/>
      <c r="L58" s="105"/>
      <c r="M58" s="105"/>
      <c r="N58" s="105"/>
      <c r="O58" s="94"/>
      <c r="P58" s="105"/>
    </row>
    <row r="59" spans="1:16" s="7" customFormat="1" ht="18.75" x14ac:dyDescent="0.25">
      <c r="A59" s="106">
        <f t="shared" si="2"/>
        <v>57</v>
      </c>
      <c r="B59" s="106"/>
      <c r="C59" s="106"/>
      <c r="D59" s="105"/>
      <c r="E59" s="89">
        <f>SUM(Таблица2434567891216[[#This Row],[Средний балл аттестата]:[Балл первоочередной]])</f>
        <v>0</v>
      </c>
      <c r="F59" s="108"/>
      <c r="G59" s="108"/>
      <c r="H59" s="108"/>
      <c r="I59" s="105"/>
      <c r="J59" s="105"/>
      <c r="K59" s="105"/>
      <c r="L59" s="105"/>
      <c r="M59" s="105"/>
      <c r="N59" s="105"/>
      <c r="O59" s="94"/>
      <c r="P59" s="105"/>
    </row>
    <row r="60" spans="1:16" s="7" customFormat="1" ht="18.75" x14ac:dyDescent="0.25">
      <c r="A60" s="106">
        <f t="shared" si="2"/>
        <v>58</v>
      </c>
      <c r="B60" s="106"/>
      <c r="C60" s="106"/>
      <c r="D60" s="105"/>
      <c r="E60" s="89">
        <f>SUM(Таблица2434567891216[[#This Row],[Средний балл аттестата]:[Балл первоочередной]])</f>
        <v>0</v>
      </c>
      <c r="F60" s="108"/>
      <c r="G60" s="108"/>
      <c r="H60" s="108"/>
      <c r="I60" s="105"/>
      <c r="J60" s="105"/>
      <c r="K60" s="105"/>
      <c r="L60" s="105"/>
      <c r="M60" s="105"/>
      <c r="N60" s="105"/>
      <c r="O60" s="109"/>
      <c r="P60" s="105"/>
    </row>
    <row r="61" spans="1:16" s="7" customFormat="1" x14ac:dyDescent="0.25">
      <c r="K61" s="30"/>
    </row>
    <row r="62" spans="1:16" s="7" customFormat="1" x14ac:dyDescent="0.25"/>
    <row r="63" spans="1:16" s="7" customFormat="1" x14ac:dyDescent="0.25"/>
    <row r="64" spans="1:16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</sheetData>
  <mergeCells count="1">
    <mergeCell ref="A1:O1"/>
  </mergeCells>
  <pageMargins left="0.19685039370078741" right="0.11811023622047244" top="0.19685039370078741" bottom="0.19685039370078741" header="0.31496062992125984" footer="0.11811023622047244"/>
  <pageSetup paperSize="9" scale="58" fitToHeight="0" orientation="landscape" r:id="rId1"/>
  <rowBreaks count="1" manualBreakCount="1">
    <brk id="17" max="16383" man="1"/>
  </rowBreaks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AB377-9E50-4FD6-AFAC-44F3EC26D75B}">
  <sheetPr>
    <pageSetUpPr fitToPage="1"/>
  </sheetPr>
  <dimension ref="A1:R122"/>
  <sheetViews>
    <sheetView view="pageBreakPreview" zoomScale="60" zoomScaleNormal="84" workbookViewId="0">
      <selection activeCell="O2" sqref="O1:R1048576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518" t="s">
        <v>957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</row>
    <row r="2" spans="1:15" s="7" customFormat="1" ht="47.25" customHeight="1" x14ac:dyDescent="0.25">
      <c r="A2" s="83" t="s">
        <v>36</v>
      </c>
      <c r="B2" s="81" t="s">
        <v>12</v>
      </c>
      <c r="C2" s="81" t="s">
        <v>226</v>
      </c>
      <c r="D2" s="81" t="s">
        <v>22</v>
      </c>
      <c r="E2" s="82" t="s">
        <v>23</v>
      </c>
      <c r="F2" s="82" t="s">
        <v>2</v>
      </c>
      <c r="G2" s="81" t="s">
        <v>24</v>
      </c>
      <c r="H2" s="79" t="s">
        <v>37</v>
      </c>
      <c r="I2" s="81" t="s">
        <v>15</v>
      </c>
      <c r="J2" s="81" t="s">
        <v>1</v>
      </c>
      <c r="K2" s="81" t="s">
        <v>10</v>
      </c>
      <c r="L2" s="81" t="s">
        <v>11</v>
      </c>
      <c r="M2" s="81" t="s">
        <v>21</v>
      </c>
      <c r="N2" s="81" t="s">
        <v>29</v>
      </c>
      <c r="O2" s="83" t="s">
        <v>20</v>
      </c>
    </row>
    <row r="3" spans="1:15" s="7" customFormat="1" ht="56.25" x14ac:dyDescent="0.25">
      <c r="A3" s="104">
        <f t="shared" ref="A3" si="0">ROW()-2</f>
        <v>1</v>
      </c>
      <c r="B3" s="90" t="s">
        <v>193</v>
      </c>
      <c r="C3" s="90" t="s">
        <v>223</v>
      </c>
      <c r="D3" s="87" t="s">
        <v>136</v>
      </c>
      <c r="E3" s="89"/>
      <c r="F3" s="89">
        <v>4.1100000000000003</v>
      </c>
      <c r="G3" s="87"/>
      <c r="H3" s="87"/>
      <c r="I3" s="87" t="s">
        <v>476</v>
      </c>
      <c r="J3" s="87" t="s">
        <v>6</v>
      </c>
      <c r="K3" s="87" t="s">
        <v>155</v>
      </c>
      <c r="L3" s="87"/>
      <c r="M3" s="87" t="s">
        <v>42</v>
      </c>
      <c r="N3" s="87" t="s">
        <v>42</v>
      </c>
      <c r="O3" s="109" t="s">
        <v>44</v>
      </c>
    </row>
    <row r="4" spans="1:15" s="7" customFormat="1" ht="66.75" customHeight="1" x14ac:dyDescent="0.25">
      <c r="A4" s="104">
        <f t="shared" ref="A4:A34" si="1">ROW()-2</f>
        <v>2</v>
      </c>
      <c r="B4" s="90"/>
      <c r="C4" s="90"/>
      <c r="D4" s="87"/>
      <c r="E4" s="89"/>
      <c r="F4" s="89"/>
      <c r="G4" s="87"/>
      <c r="H4" s="87"/>
      <c r="I4" s="87"/>
      <c r="J4" s="87"/>
      <c r="K4" s="87"/>
      <c r="L4" s="87"/>
      <c r="M4" s="87"/>
      <c r="N4" s="87"/>
      <c r="O4" s="109"/>
    </row>
    <row r="5" spans="1:15" s="7" customFormat="1" ht="18.75" x14ac:dyDescent="0.25">
      <c r="A5" s="104">
        <f t="shared" si="1"/>
        <v>3</v>
      </c>
      <c r="B5" s="89"/>
      <c r="C5" s="90"/>
      <c r="D5" s="87"/>
      <c r="E5" s="89"/>
      <c r="F5" s="89"/>
      <c r="G5" s="89"/>
      <c r="H5" s="89"/>
      <c r="I5" s="87"/>
      <c r="J5" s="87"/>
      <c r="K5" s="87"/>
      <c r="L5" s="87"/>
      <c r="M5" s="87"/>
      <c r="N5" s="87"/>
      <c r="O5" s="109"/>
    </row>
    <row r="6" spans="1:15" s="7" customFormat="1" ht="18.75" x14ac:dyDescent="0.25">
      <c r="A6" s="95">
        <f t="shared" si="1"/>
        <v>4</v>
      </c>
      <c r="B6" s="90"/>
      <c r="C6" s="90"/>
      <c r="D6" s="87"/>
      <c r="E6" s="89"/>
      <c r="F6" s="89"/>
      <c r="G6" s="87"/>
      <c r="H6" s="87"/>
      <c r="I6" s="87"/>
      <c r="J6" s="87"/>
      <c r="K6" s="87"/>
      <c r="L6" s="87"/>
      <c r="M6" s="87"/>
      <c r="N6" s="87"/>
      <c r="O6" s="109"/>
    </row>
    <row r="7" spans="1:15" s="7" customFormat="1" ht="18.75" x14ac:dyDescent="0.25">
      <c r="A7" s="95">
        <f t="shared" si="1"/>
        <v>5</v>
      </c>
      <c r="B7" s="90"/>
      <c r="C7" s="90"/>
      <c r="D7" s="87"/>
      <c r="E7" s="89"/>
      <c r="F7" s="89"/>
      <c r="G7" s="87"/>
      <c r="H7" s="87"/>
      <c r="I7" s="87"/>
      <c r="J7" s="87"/>
      <c r="K7" s="87"/>
      <c r="L7" s="87"/>
      <c r="M7" s="87"/>
      <c r="N7" s="87"/>
      <c r="O7" s="109"/>
    </row>
    <row r="8" spans="1:15" s="7" customFormat="1" ht="18.75" x14ac:dyDescent="0.25">
      <c r="A8" s="104">
        <f t="shared" si="1"/>
        <v>6</v>
      </c>
      <c r="B8" s="87"/>
      <c r="C8" s="87"/>
      <c r="D8" s="87"/>
      <c r="E8" s="89"/>
      <c r="F8" s="89"/>
      <c r="G8" s="89"/>
      <c r="H8" s="89"/>
      <c r="I8" s="87"/>
      <c r="J8" s="87"/>
      <c r="K8" s="87"/>
      <c r="L8" s="87"/>
      <c r="M8" s="87"/>
      <c r="N8" s="87"/>
      <c r="O8" s="109"/>
    </row>
    <row r="9" spans="1:15" s="7" customFormat="1" ht="18.75" x14ac:dyDescent="0.25">
      <c r="A9" s="104">
        <f t="shared" si="1"/>
        <v>7</v>
      </c>
      <c r="B9" s="87"/>
      <c r="C9" s="87"/>
      <c r="D9" s="87"/>
      <c r="E9" s="89"/>
      <c r="F9" s="89"/>
      <c r="G9" s="89"/>
      <c r="H9" s="89"/>
      <c r="I9" s="87"/>
      <c r="J9" s="87"/>
      <c r="K9" s="87"/>
      <c r="L9" s="87"/>
      <c r="M9" s="87"/>
      <c r="N9" s="87"/>
      <c r="O9" s="109"/>
    </row>
    <row r="10" spans="1:15" s="7" customFormat="1" ht="63.75" customHeight="1" x14ac:dyDescent="0.3">
      <c r="A10" s="104">
        <f t="shared" si="1"/>
        <v>8</v>
      </c>
      <c r="B10" s="87"/>
      <c r="C10" s="87"/>
      <c r="D10" s="87"/>
      <c r="E10" s="89"/>
      <c r="F10" s="89"/>
      <c r="G10" s="87"/>
      <c r="H10" s="103"/>
      <c r="I10" s="87"/>
      <c r="J10" s="87"/>
      <c r="K10" s="87"/>
      <c r="L10" s="87"/>
      <c r="M10" s="103"/>
      <c r="N10" s="103"/>
      <c r="O10" s="139"/>
    </row>
    <row r="11" spans="1:15" s="7" customFormat="1" ht="18.75" x14ac:dyDescent="0.25">
      <c r="A11" s="95">
        <f t="shared" si="1"/>
        <v>9</v>
      </c>
      <c r="B11" s="90"/>
      <c r="C11" s="90"/>
      <c r="D11" s="87"/>
      <c r="E11" s="89"/>
      <c r="F11" s="89"/>
      <c r="G11" s="87"/>
      <c r="H11" s="87"/>
      <c r="I11" s="87"/>
      <c r="J11" s="87"/>
      <c r="K11" s="87"/>
      <c r="L11" s="87"/>
      <c r="M11" s="87"/>
      <c r="N11" s="87"/>
      <c r="O11" s="109"/>
    </row>
    <row r="12" spans="1:15" s="7" customFormat="1" ht="18.75" x14ac:dyDescent="0.25">
      <c r="A12" s="104">
        <f t="shared" si="1"/>
        <v>10</v>
      </c>
      <c r="B12" s="87"/>
      <c r="C12" s="87"/>
      <c r="D12" s="87"/>
      <c r="E12" s="89"/>
      <c r="F12" s="89"/>
      <c r="G12" s="87"/>
      <c r="H12" s="87"/>
      <c r="I12" s="87"/>
      <c r="J12" s="87"/>
      <c r="K12" s="87"/>
      <c r="L12" s="87"/>
      <c r="M12" s="87"/>
      <c r="N12" s="87"/>
      <c r="O12" s="109"/>
    </row>
    <row r="13" spans="1:15" s="7" customFormat="1" ht="18.75" x14ac:dyDescent="0.25">
      <c r="A13" s="104">
        <f t="shared" si="1"/>
        <v>11</v>
      </c>
      <c r="B13" s="90"/>
      <c r="C13" s="90"/>
      <c r="D13" s="87"/>
      <c r="E13" s="89"/>
      <c r="F13" s="89"/>
      <c r="G13" s="87"/>
      <c r="H13" s="87"/>
      <c r="I13" s="87"/>
      <c r="J13" s="87"/>
      <c r="K13" s="87"/>
      <c r="L13" s="87"/>
      <c r="M13" s="87"/>
      <c r="N13" s="87"/>
      <c r="O13" s="109"/>
    </row>
    <row r="14" spans="1:15" s="7" customFormat="1" ht="18.75" x14ac:dyDescent="0.25">
      <c r="A14" s="104">
        <f t="shared" si="1"/>
        <v>12</v>
      </c>
      <c r="B14" s="87"/>
      <c r="C14" s="87"/>
      <c r="D14" s="87"/>
      <c r="E14" s="89"/>
      <c r="F14" s="89"/>
      <c r="G14" s="87"/>
      <c r="H14" s="87"/>
      <c r="I14" s="87"/>
      <c r="J14" s="87"/>
      <c r="K14" s="87"/>
      <c r="L14" s="87"/>
      <c r="M14" s="87"/>
      <c r="N14" s="87"/>
      <c r="O14" s="109"/>
    </row>
    <row r="15" spans="1:15" s="7" customFormat="1" ht="18.75" x14ac:dyDescent="0.25">
      <c r="A15" s="104">
        <f t="shared" si="1"/>
        <v>13</v>
      </c>
      <c r="B15" s="90"/>
      <c r="C15" s="90"/>
      <c r="D15" s="89"/>
      <c r="E15" s="89"/>
      <c r="F15" s="89"/>
      <c r="G15" s="87"/>
      <c r="H15" s="87"/>
      <c r="I15" s="87"/>
      <c r="J15" s="87"/>
      <c r="K15" s="87"/>
      <c r="L15" s="87"/>
      <c r="M15" s="87"/>
      <c r="N15" s="87"/>
      <c r="O15" s="109"/>
    </row>
    <row r="16" spans="1:15" s="7" customFormat="1" ht="18.75" x14ac:dyDescent="0.25">
      <c r="A16" s="104">
        <f t="shared" si="1"/>
        <v>14</v>
      </c>
      <c r="B16" s="106"/>
      <c r="C16" s="106"/>
      <c r="D16" s="105"/>
      <c r="E16" s="89"/>
      <c r="F16" s="108"/>
      <c r="G16" s="105"/>
      <c r="H16" s="105"/>
      <c r="I16" s="105"/>
      <c r="J16" s="87"/>
      <c r="K16" s="87"/>
      <c r="L16" s="87"/>
      <c r="M16" s="105"/>
      <c r="N16" s="105"/>
      <c r="O16" s="105"/>
    </row>
    <row r="17" spans="1:17" s="7" customFormat="1" ht="20.25" x14ac:dyDescent="0.25">
      <c r="A17" s="86">
        <f t="shared" si="1"/>
        <v>15</v>
      </c>
      <c r="B17" s="87"/>
      <c r="C17" s="87"/>
      <c r="D17" s="87"/>
      <c r="E17" s="89"/>
      <c r="F17" s="89"/>
      <c r="G17" s="89"/>
      <c r="H17" s="89"/>
      <c r="I17" s="87"/>
      <c r="J17" s="87"/>
      <c r="K17" s="87"/>
      <c r="L17" s="87"/>
      <c r="M17" s="87"/>
      <c r="N17" s="87"/>
      <c r="O17" s="87"/>
      <c r="P17" s="87"/>
      <c r="Q17" s="73"/>
    </row>
    <row r="18" spans="1:17" s="7" customFormat="1" ht="18.75" x14ac:dyDescent="0.25">
      <c r="A18" s="104">
        <f t="shared" si="1"/>
        <v>16</v>
      </c>
      <c r="B18" s="90"/>
      <c r="C18" s="90"/>
      <c r="D18" s="87"/>
      <c r="E18" s="89"/>
      <c r="F18" s="89"/>
      <c r="G18" s="87"/>
      <c r="H18" s="87"/>
      <c r="I18" s="87"/>
      <c r="J18" s="87"/>
      <c r="K18" s="87"/>
      <c r="L18" s="87"/>
      <c r="M18" s="87"/>
      <c r="N18" s="87"/>
      <c r="O18" s="87"/>
    </row>
    <row r="19" spans="1:17" s="7" customFormat="1" ht="18.75" x14ac:dyDescent="0.25">
      <c r="A19" s="104">
        <f t="shared" si="1"/>
        <v>17</v>
      </c>
      <c r="B19" s="141"/>
      <c r="C19" s="141"/>
      <c r="D19" s="130"/>
      <c r="E19" s="89"/>
      <c r="F19" s="136"/>
      <c r="G19" s="136"/>
      <c r="H19" s="130"/>
      <c r="I19" s="130"/>
      <c r="J19" s="130"/>
      <c r="K19" s="130"/>
      <c r="L19" s="130"/>
      <c r="M19" s="130"/>
      <c r="N19" s="130"/>
      <c r="O19" s="142"/>
    </row>
    <row r="20" spans="1:17" s="7" customFormat="1" ht="56.25" customHeight="1" x14ac:dyDescent="0.3">
      <c r="A20" s="104">
        <f t="shared" si="1"/>
        <v>18</v>
      </c>
      <c r="B20" s="130"/>
      <c r="C20" s="130"/>
      <c r="D20" s="130"/>
      <c r="E20" s="89"/>
      <c r="F20" s="130"/>
      <c r="G20" s="136"/>
      <c r="H20" s="151"/>
      <c r="I20" s="130"/>
      <c r="J20" s="130"/>
      <c r="K20" s="130"/>
      <c r="L20" s="130"/>
      <c r="M20" s="149"/>
      <c r="N20" s="130"/>
      <c r="O20" s="142"/>
    </row>
    <row r="21" spans="1:17" s="7" customFormat="1" ht="18.75" x14ac:dyDescent="0.25">
      <c r="A21" s="104">
        <f t="shared" si="1"/>
        <v>19</v>
      </c>
      <c r="B21" s="90"/>
      <c r="C21" s="90"/>
      <c r="D21" s="87"/>
      <c r="E21" s="89"/>
      <c r="F21" s="89"/>
      <c r="G21" s="89"/>
      <c r="H21" s="89"/>
      <c r="I21" s="87"/>
      <c r="J21" s="87"/>
      <c r="K21" s="87"/>
      <c r="L21" s="87"/>
      <c r="M21" s="87"/>
      <c r="N21" s="87"/>
      <c r="O21" s="109"/>
    </row>
    <row r="22" spans="1:17" s="7" customFormat="1" ht="18.75" x14ac:dyDescent="0.3">
      <c r="A22" s="104">
        <f t="shared" si="1"/>
        <v>20</v>
      </c>
      <c r="B22" s="90"/>
      <c r="C22" s="90"/>
      <c r="D22" s="103"/>
      <c r="E22" s="89"/>
      <c r="F22" s="89"/>
      <c r="G22" s="89"/>
      <c r="H22" s="89"/>
      <c r="I22" s="87"/>
      <c r="J22" s="87"/>
      <c r="K22" s="87"/>
      <c r="L22" s="87"/>
      <c r="M22" s="87"/>
      <c r="N22" s="87"/>
      <c r="O22" s="109"/>
    </row>
    <row r="23" spans="1:17" s="7" customFormat="1" ht="18.75" x14ac:dyDescent="0.25">
      <c r="A23" s="104">
        <f t="shared" si="1"/>
        <v>21</v>
      </c>
      <c r="B23" s="106"/>
      <c r="C23" s="106"/>
      <c r="D23" s="105"/>
      <c r="E23" s="89"/>
      <c r="F23" s="108"/>
      <c r="G23" s="108"/>
      <c r="H23" s="108"/>
      <c r="I23" s="105"/>
      <c r="J23" s="105"/>
      <c r="K23" s="105"/>
      <c r="L23" s="105"/>
      <c r="M23" s="105"/>
      <c r="N23" s="105"/>
      <c r="O23" s="105"/>
    </row>
    <row r="24" spans="1:17" s="7" customFormat="1" ht="18.75" x14ac:dyDescent="0.3">
      <c r="A24" s="104">
        <f t="shared" si="1"/>
        <v>22</v>
      </c>
      <c r="B24" s="146"/>
      <c r="C24" s="146"/>
      <c r="D24" s="146"/>
      <c r="E24" s="89"/>
      <c r="F24" s="97"/>
      <c r="G24" s="150"/>
      <c r="H24" s="150"/>
      <c r="I24" s="146"/>
      <c r="J24" s="146"/>
      <c r="K24" s="146"/>
      <c r="L24" s="146"/>
      <c r="M24" s="146"/>
      <c r="N24" s="94"/>
      <c r="O24" s="146"/>
    </row>
    <row r="25" spans="1:17" s="7" customFormat="1" ht="18.75" x14ac:dyDescent="0.25">
      <c r="A25" s="104">
        <f t="shared" si="1"/>
        <v>23</v>
      </c>
      <c r="B25" s="141"/>
      <c r="C25" s="141"/>
      <c r="D25" s="130"/>
      <c r="E25" s="89"/>
      <c r="F25" s="136"/>
      <c r="G25" s="130"/>
      <c r="H25" s="130"/>
      <c r="I25" s="130"/>
      <c r="J25" s="130"/>
      <c r="K25" s="130"/>
      <c r="L25" s="130"/>
      <c r="M25" s="130"/>
      <c r="N25" s="130"/>
      <c r="O25" s="142"/>
    </row>
    <row r="26" spans="1:17" s="7" customFormat="1" ht="18.75" x14ac:dyDescent="0.25">
      <c r="A26" s="104">
        <f t="shared" si="1"/>
        <v>24</v>
      </c>
      <c r="B26" s="95"/>
      <c r="C26" s="95"/>
      <c r="D26" s="95"/>
      <c r="E26" s="89"/>
      <c r="F26" s="97"/>
      <c r="G26" s="97"/>
      <c r="H26" s="97"/>
      <c r="I26" s="94"/>
      <c r="J26" s="94"/>
      <c r="K26" s="94"/>
      <c r="L26" s="94"/>
      <c r="M26" s="94"/>
      <c r="N26" s="94"/>
      <c r="O26" s="94"/>
    </row>
    <row r="27" spans="1:17" s="7" customFormat="1" ht="18.75" x14ac:dyDescent="0.3">
      <c r="A27" s="152">
        <f t="shared" si="1"/>
        <v>25</v>
      </c>
      <c r="B27" s="141"/>
      <c r="C27" s="141"/>
      <c r="D27" s="130"/>
      <c r="E27" s="89"/>
      <c r="F27" s="136"/>
      <c r="G27" s="136"/>
      <c r="H27" s="136"/>
      <c r="I27" s="130"/>
      <c r="J27" s="130"/>
      <c r="K27" s="130"/>
      <c r="L27" s="130"/>
      <c r="M27" s="130"/>
      <c r="N27" s="130"/>
      <c r="O27" s="142"/>
    </row>
    <row r="28" spans="1:17" s="7" customFormat="1" ht="18.75" x14ac:dyDescent="0.25">
      <c r="A28" s="104">
        <f t="shared" si="1"/>
        <v>26</v>
      </c>
      <c r="B28" s="141"/>
      <c r="C28" s="106"/>
      <c r="D28" s="108"/>
      <c r="E28" s="89"/>
      <c r="F28" s="136"/>
      <c r="G28" s="136"/>
      <c r="H28" s="136"/>
      <c r="I28" s="130"/>
      <c r="J28" s="130"/>
      <c r="K28" s="130"/>
      <c r="L28" s="130"/>
      <c r="M28" s="130"/>
      <c r="N28" s="130"/>
      <c r="O28" s="142"/>
    </row>
    <row r="29" spans="1:17" s="7" customFormat="1" ht="18.75" x14ac:dyDescent="0.25">
      <c r="A29" s="104">
        <f t="shared" si="1"/>
        <v>27</v>
      </c>
      <c r="B29" s="141"/>
      <c r="C29" s="106"/>
      <c r="D29" s="105"/>
      <c r="E29" s="89"/>
      <c r="F29" s="136"/>
      <c r="G29" s="130"/>
      <c r="H29" s="130"/>
      <c r="I29" s="130"/>
      <c r="J29" s="130"/>
      <c r="K29" s="130"/>
      <c r="L29" s="130"/>
      <c r="M29" s="130"/>
      <c r="N29" s="130"/>
      <c r="O29" s="142"/>
    </row>
    <row r="30" spans="1:17" s="7" customFormat="1" ht="18.75" x14ac:dyDescent="0.25">
      <c r="A30" s="104">
        <f t="shared" si="1"/>
        <v>28</v>
      </c>
      <c r="B30" s="106"/>
      <c r="C30" s="106"/>
      <c r="D30" s="105"/>
      <c r="E30" s="89"/>
      <c r="F30" s="108"/>
      <c r="G30" s="108"/>
      <c r="H30" s="108"/>
      <c r="I30" s="105"/>
      <c r="J30" s="105"/>
      <c r="K30" s="105"/>
      <c r="L30" s="105"/>
      <c r="M30" s="105"/>
      <c r="N30" s="105"/>
      <c r="O30" s="105"/>
    </row>
    <row r="31" spans="1:17" s="7" customFormat="1" ht="18.75" x14ac:dyDescent="0.25">
      <c r="A31" s="104">
        <f t="shared" si="1"/>
        <v>29</v>
      </c>
      <c r="B31" s="106"/>
      <c r="C31" s="106"/>
      <c r="D31" s="105"/>
      <c r="E31" s="89"/>
      <c r="F31" s="108"/>
      <c r="G31" s="105"/>
      <c r="H31" s="105"/>
      <c r="I31" s="105"/>
      <c r="J31" s="105"/>
      <c r="K31" s="105"/>
      <c r="L31" s="105"/>
      <c r="M31" s="105"/>
      <c r="N31" s="105"/>
      <c r="O31" s="105"/>
    </row>
    <row r="32" spans="1:17" s="7" customFormat="1" ht="18.75" x14ac:dyDescent="0.3">
      <c r="A32" s="152">
        <f t="shared" si="1"/>
        <v>30</v>
      </c>
      <c r="B32" s="105"/>
      <c r="C32" s="105"/>
      <c r="D32" s="105"/>
      <c r="E32" s="89"/>
      <c r="F32" s="108"/>
      <c r="G32" s="108"/>
      <c r="H32" s="108"/>
      <c r="I32" s="105"/>
      <c r="J32" s="105"/>
      <c r="K32" s="105"/>
      <c r="L32" s="105"/>
      <c r="M32" s="105"/>
      <c r="N32" s="94"/>
      <c r="O32" s="105"/>
    </row>
    <row r="33" spans="1:18" s="7" customFormat="1" ht="18.75" x14ac:dyDescent="0.3">
      <c r="A33" s="152">
        <f t="shared" si="1"/>
        <v>31</v>
      </c>
      <c r="B33" s="106"/>
      <c r="C33" s="106"/>
      <c r="D33" s="105"/>
      <c r="E33" s="89"/>
      <c r="F33" s="108"/>
      <c r="G33" s="108"/>
      <c r="H33" s="108"/>
      <c r="I33" s="105"/>
      <c r="J33" s="105"/>
      <c r="K33" s="105"/>
      <c r="L33" s="105"/>
      <c r="M33" s="105"/>
      <c r="N33" s="109"/>
      <c r="O33" s="105"/>
    </row>
    <row r="34" spans="1:18" s="7" customFormat="1" ht="18.75" x14ac:dyDescent="0.3">
      <c r="A34" s="106">
        <f t="shared" si="1"/>
        <v>32</v>
      </c>
      <c r="B34" s="106"/>
      <c r="C34" s="106"/>
      <c r="D34" s="121"/>
      <c r="E34" s="89"/>
      <c r="F34" s="108"/>
      <c r="G34" s="108"/>
      <c r="H34" s="108"/>
      <c r="I34" s="105"/>
      <c r="J34" s="105"/>
      <c r="K34" s="105"/>
      <c r="L34" s="105"/>
      <c r="M34" s="105"/>
      <c r="N34" s="94"/>
      <c r="O34" s="105"/>
    </row>
    <row r="35" spans="1:18" s="7" customFormat="1" ht="74.25" customHeight="1" x14ac:dyDescent="0.25">
      <c r="A35" s="95">
        <f t="shared" ref="A35:A60" si="2">ROW()-2</f>
        <v>33</v>
      </c>
      <c r="B35" s="141"/>
      <c r="C35" s="106"/>
      <c r="D35" s="105"/>
      <c r="E35" s="89"/>
      <c r="F35" s="136"/>
      <c r="G35" s="136"/>
      <c r="H35" s="136"/>
      <c r="I35" s="130"/>
      <c r="J35" s="130"/>
      <c r="K35" s="130"/>
      <c r="L35" s="130"/>
      <c r="M35" s="130"/>
      <c r="N35" s="130"/>
      <c r="O35" s="142"/>
    </row>
    <row r="36" spans="1:18" s="7" customFormat="1" ht="18.75" x14ac:dyDescent="0.25">
      <c r="A36" s="95">
        <f t="shared" si="2"/>
        <v>34</v>
      </c>
      <c r="B36" s="130"/>
      <c r="C36" s="105"/>
      <c r="D36" s="105"/>
      <c r="E36" s="89"/>
      <c r="F36" s="136"/>
      <c r="G36" s="136"/>
      <c r="H36" s="136"/>
      <c r="I36" s="136"/>
      <c r="J36" s="130"/>
      <c r="K36" s="130"/>
      <c r="L36" s="130"/>
      <c r="M36" s="130"/>
      <c r="N36" s="130"/>
      <c r="O36" s="142"/>
    </row>
    <row r="37" spans="1:18" s="7" customFormat="1" ht="68.25" customHeight="1" x14ac:dyDescent="0.25">
      <c r="A37" s="106">
        <f t="shared" si="2"/>
        <v>35</v>
      </c>
      <c r="B37" s="106"/>
      <c r="C37" s="106"/>
      <c r="D37" s="118"/>
      <c r="E37" s="89"/>
      <c r="F37" s="108"/>
      <c r="G37" s="105"/>
      <c r="H37" s="105"/>
      <c r="I37" s="105"/>
      <c r="J37" s="105"/>
      <c r="K37" s="105"/>
      <c r="L37" s="105"/>
      <c r="M37" s="105"/>
      <c r="N37" s="94"/>
      <c r="O37" s="105"/>
    </row>
    <row r="38" spans="1:18" s="7" customFormat="1" ht="18.75" x14ac:dyDescent="0.3">
      <c r="A38" s="147">
        <f t="shared" si="2"/>
        <v>36</v>
      </c>
      <c r="B38" s="136"/>
      <c r="C38" s="108"/>
      <c r="D38" s="105"/>
      <c r="E38" s="89"/>
      <c r="F38" s="136"/>
      <c r="G38" s="136"/>
      <c r="H38" s="136"/>
      <c r="I38" s="130"/>
      <c r="J38" s="130"/>
      <c r="K38" s="130"/>
      <c r="L38" s="130"/>
      <c r="M38" s="130"/>
      <c r="N38" s="130"/>
      <c r="O38" s="142"/>
    </row>
    <row r="39" spans="1:18" s="7" customFormat="1" ht="18.75" x14ac:dyDescent="0.3">
      <c r="A39" s="152">
        <f t="shared" si="2"/>
        <v>37</v>
      </c>
      <c r="B39" s="90"/>
      <c r="C39" s="90"/>
      <c r="D39" s="87"/>
      <c r="E39" s="89"/>
      <c r="F39" s="89"/>
      <c r="G39" s="89"/>
      <c r="H39" s="89"/>
      <c r="I39" s="87"/>
      <c r="J39" s="87"/>
      <c r="K39" s="87"/>
      <c r="L39" s="87"/>
      <c r="M39" s="87"/>
      <c r="N39" s="87"/>
      <c r="O39" s="87"/>
      <c r="P39" s="66"/>
      <c r="Q39" s="67"/>
      <c r="R39" s="68"/>
    </row>
    <row r="40" spans="1:18" s="7" customFormat="1" ht="18.75" x14ac:dyDescent="0.25">
      <c r="A40" s="95">
        <f t="shared" si="2"/>
        <v>38</v>
      </c>
      <c r="B40" s="141"/>
      <c r="C40" s="106"/>
      <c r="D40" s="105"/>
      <c r="E40" s="89"/>
      <c r="F40" s="136"/>
      <c r="G40" s="136"/>
      <c r="H40" s="136"/>
      <c r="I40" s="130"/>
      <c r="J40" s="130"/>
      <c r="K40" s="130"/>
      <c r="L40" s="130"/>
      <c r="M40" s="130"/>
      <c r="N40" s="130"/>
      <c r="O40" s="142"/>
    </row>
    <row r="41" spans="1:18" s="7" customFormat="1" ht="18.75" x14ac:dyDescent="0.25">
      <c r="A41" s="95">
        <f t="shared" si="2"/>
        <v>39</v>
      </c>
      <c r="B41" s="90"/>
      <c r="C41" s="90"/>
      <c r="D41" s="87"/>
      <c r="E41" s="89"/>
      <c r="F41" s="89"/>
      <c r="G41" s="89"/>
      <c r="H41" s="89"/>
      <c r="I41" s="87"/>
      <c r="J41" s="87"/>
      <c r="K41" s="87"/>
      <c r="L41" s="87"/>
      <c r="M41" s="87"/>
      <c r="N41" s="87"/>
      <c r="O41" s="109"/>
    </row>
    <row r="42" spans="1:18" s="7" customFormat="1" ht="18.75" x14ac:dyDescent="0.25">
      <c r="A42" s="95">
        <f t="shared" si="2"/>
        <v>40</v>
      </c>
      <c r="B42" s="141"/>
      <c r="C42" s="106"/>
      <c r="D42" s="108"/>
      <c r="E42" s="89"/>
      <c r="F42" s="136"/>
      <c r="G42" s="136"/>
      <c r="H42" s="136"/>
      <c r="I42" s="130"/>
      <c r="J42" s="130"/>
      <c r="K42" s="130"/>
      <c r="L42" s="130"/>
      <c r="M42" s="130"/>
      <c r="N42" s="130"/>
      <c r="O42" s="142"/>
    </row>
    <row r="43" spans="1:18" s="7" customFormat="1" ht="69" customHeight="1" x14ac:dyDescent="0.3">
      <c r="A43" s="95">
        <f t="shared" si="2"/>
        <v>41</v>
      </c>
      <c r="B43" s="130"/>
      <c r="C43" s="105"/>
      <c r="D43" s="105"/>
      <c r="E43" s="89"/>
      <c r="F43" s="130"/>
      <c r="G43" s="136"/>
      <c r="H43" s="136"/>
      <c r="I43" s="130"/>
      <c r="J43" s="130"/>
      <c r="K43" s="130"/>
      <c r="L43" s="130"/>
      <c r="M43" s="149"/>
      <c r="N43" s="130"/>
      <c r="O43" s="142"/>
    </row>
    <row r="44" spans="1:18" s="7" customFormat="1" ht="18.75" x14ac:dyDescent="0.25">
      <c r="A44" s="95">
        <f t="shared" si="2"/>
        <v>42</v>
      </c>
      <c r="B44" s="90"/>
      <c r="C44" s="90"/>
      <c r="D44" s="87"/>
      <c r="E44" s="89"/>
      <c r="F44" s="89"/>
      <c r="G44" s="89"/>
      <c r="H44" s="89"/>
      <c r="I44" s="87"/>
      <c r="J44" s="87"/>
      <c r="K44" s="87"/>
      <c r="L44" s="87"/>
      <c r="M44" s="87"/>
      <c r="N44" s="87"/>
      <c r="O44" s="109"/>
    </row>
    <row r="45" spans="1:18" s="7" customFormat="1" ht="18.75" x14ac:dyDescent="0.3">
      <c r="A45" s="147">
        <f t="shared" si="2"/>
        <v>43</v>
      </c>
      <c r="B45" s="141"/>
      <c r="C45" s="106"/>
      <c r="D45" s="105"/>
      <c r="E45" s="89"/>
      <c r="F45" s="136"/>
      <c r="G45" s="130"/>
      <c r="H45" s="130"/>
      <c r="I45" s="130"/>
      <c r="J45" s="130"/>
      <c r="K45" s="130"/>
      <c r="L45" s="130"/>
      <c r="M45" s="130"/>
      <c r="N45" s="130"/>
      <c r="O45" s="142"/>
    </row>
    <row r="46" spans="1:18" s="7" customFormat="1" ht="18.75" x14ac:dyDescent="0.3">
      <c r="A46" s="153">
        <f t="shared" si="2"/>
        <v>44</v>
      </c>
      <c r="B46" s="141"/>
      <c r="C46" s="141"/>
      <c r="D46" s="136"/>
      <c r="E46" s="89"/>
      <c r="F46" s="136"/>
      <c r="G46" s="136"/>
      <c r="H46" s="136"/>
      <c r="I46" s="130"/>
      <c r="J46" s="130"/>
      <c r="K46" s="130"/>
      <c r="L46" s="130"/>
      <c r="M46" s="130"/>
      <c r="N46" s="130"/>
      <c r="O46" s="142"/>
    </row>
    <row r="47" spans="1:18" s="7" customFormat="1" ht="18.75" x14ac:dyDescent="0.25">
      <c r="A47" s="106">
        <f t="shared" si="2"/>
        <v>45</v>
      </c>
      <c r="B47" s="106"/>
      <c r="C47" s="106"/>
      <c r="D47" s="105"/>
      <c r="E47" s="89"/>
      <c r="F47" s="108"/>
      <c r="G47" s="105"/>
      <c r="H47" s="105"/>
      <c r="I47" s="105"/>
      <c r="J47" s="105"/>
      <c r="K47" s="105"/>
      <c r="L47" s="105"/>
      <c r="M47" s="105"/>
      <c r="N47" s="94"/>
      <c r="O47" s="105"/>
    </row>
    <row r="48" spans="1:18" s="7" customFormat="1" ht="39" customHeight="1" x14ac:dyDescent="0.25">
      <c r="A48" s="106">
        <f t="shared" si="2"/>
        <v>46</v>
      </c>
      <c r="B48" s="136"/>
      <c r="C48" s="108"/>
      <c r="D48" s="105"/>
      <c r="E48" s="89"/>
      <c r="F48" s="136"/>
      <c r="G48" s="136"/>
      <c r="H48" s="136"/>
      <c r="I48" s="130"/>
      <c r="J48" s="130"/>
      <c r="K48" s="130"/>
      <c r="L48" s="130"/>
      <c r="M48" s="130"/>
      <c r="N48" s="130"/>
      <c r="O48" s="142"/>
    </row>
    <row r="49" spans="1:15" s="7" customFormat="1" ht="18.75" x14ac:dyDescent="0.25">
      <c r="A49" s="106">
        <f t="shared" si="2"/>
        <v>47</v>
      </c>
      <c r="B49" s="106"/>
      <c r="C49" s="106"/>
      <c r="D49" s="105"/>
      <c r="E49" s="89"/>
      <c r="F49" s="108"/>
      <c r="G49" s="108"/>
      <c r="H49" s="108"/>
      <c r="I49" s="105"/>
      <c r="J49" s="105"/>
      <c r="K49" s="105"/>
      <c r="L49" s="105"/>
      <c r="M49" s="105"/>
      <c r="N49" s="94"/>
      <c r="O49" s="105"/>
    </row>
    <row r="50" spans="1:15" s="7" customFormat="1" ht="18.75" x14ac:dyDescent="0.25">
      <c r="A50" s="106">
        <f t="shared" si="2"/>
        <v>48</v>
      </c>
      <c r="B50" s="106"/>
      <c r="C50" s="106"/>
      <c r="D50" s="105"/>
      <c r="E50" s="89"/>
      <c r="F50" s="108"/>
      <c r="G50" s="108"/>
      <c r="H50" s="108"/>
      <c r="I50" s="105"/>
      <c r="J50" s="105"/>
      <c r="K50" s="105"/>
      <c r="L50" s="105"/>
      <c r="M50" s="105"/>
      <c r="N50" s="94"/>
      <c r="O50" s="105"/>
    </row>
    <row r="51" spans="1:15" s="7" customFormat="1" ht="18.75" x14ac:dyDescent="0.25">
      <c r="A51" s="95">
        <f t="shared" si="2"/>
        <v>49</v>
      </c>
      <c r="B51" s="141"/>
      <c r="C51" s="106"/>
      <c r="D51" s="105"/>
      <c r="E51" s="89"/>
      <c r="F51" s="136"/>
      <c r="G51" s="130"/>
      <c r="H51" s="130"/>
      <c r="I51" s="130"/>
      <c r="J51" s="130"/>
      <c r="K51" s="130"/>
      <c r="L51" s="130"/>
      <c r="M51" s="130"/>
      <c r="N51" s="130"/>
      <c r="O51" s="142"/>
    </row>
    <row r="52" spans="1:15" s="7" customFormat="1" ht="18.75" x14ac:dyDescent="0.25">
      <c r="A52" s="95">
        <f t="shared" si="2"/>
        <v>50</v>
      </c>
      <c r="B52" s="136"/>
      <c r="C52" s="108"/>
      <c r="D52" s="105"/>
      <c r="E52" s="89"/>
      <c r="F52" s="136"/>
      <c r="G52" s="136"/>
      <c r="H52" s="136"/>
      <c r="I52" s="130"/>
      <c r="J52" s="130"/>
      <c r="K52" s="130"/>
      <c r="L52" s="130"/>
      <c r="M52" s="130"/>
      <c r="N52" s="130"/>
      <c r="O52" s="142"/>
    </row>
    <row r="53" spans="1:15" s="7" customFormat="1" ht="111.75" customHeight="1" x14ac:dyDescent="0.25">
      <c r="A53" s="144">
        <f t="shared" si="2"/>
        <v>51</v>
      </c>
      <c r="B53" s="106"/>
      <c r="C53" s="106"/>
      <c r="D53" s="105"/>
      <c r="E53" s="97"/>
      <c r="F53" s="108"/>
      <c r="G53" s="108"/>
      <c r="H53" s="108"/>
      <c r="I53" s="105"/>
      <c r="J53" s="105"/>
      <c r="K53" s="105"/>
      <c r="L53" s="105"/>
      <c r="M53" s="105"/>
      <c r="N53" s="105"/>
      <c r="O53" s="105"/>
    </row>
    <row r="54" spans="1:15" s="7" customFormat="1" ht="18.75" x14ac:dyDescent="0.25">
      <c r="A54" s="106">
        <f t="shared" si="2"/>
        <v>52</v>
      </c>
      <c r="B54" s="106"/>
      <c r="C54" s="106"/>
      <c r="D54" s="105"/>
      <c r="E54" s="89"/>
      <c r="F54" s="108"/>
      <c r="G54" s="108"/>
      <c r="H54" s="108"/>
      <c r="I54" s="105"/>
      <c r="J54" s="105"/>
      <c r="K54" s="105"/>
      <c r="L54" s="105"/>
      <c r="M54" s="105"/>
      <c r="N54" s="94"/>
      <c r="O54" s="105"/>
    </row>
    <row r="55" spans="1:15" s="7" customFormat="1" ht="18.75" x14ac:dyDescent="0.25">
      <c r="A55" s="106">
        <f t="shared" si="2"/>
        <v>53</v>
      </c>
      <c r="B55" s="107"/>
      <c r="C55" s="107"/>
      <c r="D55" s="118"/>
      <c r="E55" s="89"/>
      <c r="F55" s="108"/>
      <c r="G55" s="105"/>
      <c r="H55" s="105"/>
      <c r="I55" s="105"/>
      <c r="J55" s="105"/>
      <c r="K55" s="105"/>
      <c r="L55" s="105"/>
      <c r="M55" s="105"/>
      <c r="N55" s="94"/>
      <c r="O55" s="105"/>
    </row>
    <row r="56" spans="1:15" s="7" customFormat="1" ht="18.75" x14ac:dyDescent="0.25">
      <c r="A56" s="106">
        <f t="shared" si="2"/>
        <v>54</v>
      </c>
      <c r="B56" s="108"/>
      <c r="C56" s="108"/>
      <c r="D56" s="105"/>
      <c r="E56" s="89"/>
      <c r="F56" s="108"/>
      <c r="G56" s="108"/>
      <c r="H56" s="108"/>
      <c r="I56" s="105"/>
      <c r="J56" s="105"/>
      <c r="K56" s="105"/>
      <c r="L56" s="105"/>
      <c r="M56" s="105"/>
      <c r="N56" s="94"/>
      <c r="O56" s="105"/>
    </row>
    <row r="57" spans="1:15" s="7" customFormat="1" ht="18.75" x14ac:dyDescent="0.3">
      <c r="A57" s="147">
        <f t="shared" si="2"/>
        <v>55</v>
      </c>
      <c r="B57" s="106"/>
      <c r="C57" s="106"/>
      <c r="D57" s="121"/>
      <c r="E57" s="89"/>
      <c r="F57" s="108"/>
      <c r="G57" s="105"/>
      <c r="H57" s="105"/>
      <c r="I57" s="105"/>
      <c r="J57" s="105"/>
      <c r="K57" s="105"/>
      <c r="L57" s="105"/>
      <c r="M57" s="105"/>
      <c r="N57" s="94"/>
      <c r="O57" s="105"/>
    </row>
    <row r="58" spans="1:15" s="7" customFormat="1" ht="18.75" x14ac:dyDescent="0.3">
      <c r="A58" s="147">
        <f t="shared" si="2"/>
        <v>56</v>
      </c>
      <c r="B58" s="106"/>
      <c r="C58" s="106"/>
      <c r="D58" s="105"/>
      <c r="E58" s="89"/>
      <c r="F58" s="108"/>
      <c r="G58" s="108"/>
      <c r="H58" s="108"/>
      <c r="I58" s="105"/>
      <c r="J58" s="105"/>
      <c r="K58" s="105"/>
      <c r="L58" s="105"/>
      <c r="M58" s="105"/>
      <c r="N58" s="94"/>
      <c r="O58" s="105"/>
    </row>
    <row r="59" spans="1:15" s="7" customFormat="1" ht="18.75" x14ac:dyDescent="0.25">
      <c r="A59" s="106">
        <f t="shared" si="2"/>
        <v>57</v>
      </c>
      <c r="B59" s="106"/>
      <c r="C59" s="106"/>
      <c r="D59" s="105"/>
      <c r="E59" s="89"/>
      <c r="F59" s="108"/>
      <c r="G59" s="108"/>
      <c r="H59" s="108"/>
      <c r="I59" s="105"/>
      <c r="J59" s="105"/>
      <c r="K59" s="105"/>
      <c r="L59" s="105"/>
      <c r="M59" s="105"/>
      <c r="N59" s="94"/>
      <c r="O59" s="105"/>
    </row>
    <row r="60" spans="1:15" s="7" customFormat="1" ht="18.75" x14ac:dyDescent="0.25">
      <c r="A60" s="106">
        <f t="shared" si="2"/>
        <v>58</v>
      </c>
      <c r="B60" s="106"/>
      <c r="C60" s="106"/>
      <c r="D60" s="105"/>
      <c r="E60" s="89"/>
      <c r="F60" s="108"/>
      <c r="G60" s="108"/>
      <c r="H60" s="108"/>
      <c r="I60" s="105"/>
      <c r="J60" s="105"/>
      <c r="K60" s="105"/>
      <c r="L60" s="105"/>
      <c r="M60" s="105"/>
      <c r="N60" s="109"/>
      <c r="O60" s="105"/>
    </row>
    <row r="61" spans="1:15" s="7" customFormat="1" x14ac:dyDescent="0.25">
      <c r="K61" s="30"/>
    </row>
    <row r="62" spans="1:15" s="7" customFormat="1" x14ac:dyDescent="0.25"/>
    <row r="63" spans="1:15" s="7" customFormat="1" x14ac:dyDescent="0.25"/>
    <row r="64" spans="1:15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7" max="16383" man="1"/>
  </row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81"/>
  <sheetViews>
    <sheetView view="pageBreakPreview" zoomScale="90" zoomScaleNormal="80" zoomScaleSheetLayoutView="90" workbookViewId="0">
      <selection activeCell="B113" sqref="B113"/>
    </sheetView>
  </sheetViews>
  <sheetFormatPr defaultRowHeight="15.75" x14ac:dyDescent="0.25"/>
  <cols>
    <col min="1" max="1" width="11.85546875" style="7" customWidth="1"/>
    <col min="2" max="2" width="17.85546875" style="49" customWidth="1"/>
    <col min="3" max="4" width="15.5703125" style="49" customWidth="1"/>
    <col min="5" max="5" width="15.140625" style="55" customWidth="1"/>
    <col min="6" max="6" width="14.85546875" style="49" customWidth="1"/>
    <col min="7" max="7" width="9.42578125" style="49" customWidth="1"/>
    <col min="8" max="8" width="16.5703125" style="49" customWidth="1"/>
    <col min="9" max="9" width="21.85546875" style="49" customWidth="1"/>
    <col min="10" max="10" width="22.5703125" style="49" customWidth="1"/>
    <col min="11" max="11" width="22.140625" style="49" customWidth="1"/>
    <col min="12" max="12" width="24.5703125" style="49" customWidth="1"/>
    <col min="13" max="13" width="13.7109375" style="49" customWidth="1"/>
    <col min="14" max="14" width="10.42578125" style="50" customWidth="1"/>
  </cols>
  <sheetData>
    <row r="1" spans="1:15" s="7" customFormat="1" ht="61.5" customHeight="1" x14ac:dyDescent="0.8">
      <c r="A1" s="520" t="s">
        <v>33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</row>
    <row r="2" spans="1:15" s="7" customFormat="1" ht="72.75" customHeight="1" x14ac:dyDescent="0.25">
      <c r="A2" s="80" t="s">
        <v>36</v>
      </c>
      <c r="B2" s="81" t="s">
        <v>12</v>
      </c>
      <c r="C2" s="81" t="s">
        <v>221</v>
      </c>
      <c r="D2" s="81" t="s">
        <v>22</v>
      </c>
      <c r="E2" s="82" t="s">
        <v>23</v>
      </c>
      <c r="F2" s="82" t="s">
        <v>2</v>
      </c>
      <c r="G2" s="81" t="s">
        <v>24</v>
      </c>
      <c r="H2" s="79" t="s">
        <v>37</v>
      </c>
      <c r="I2" s="81" t="s">
        <v>15</v>
      </c>
      <c r="J2" s="81" t="s">
        <v>1</v>
      </c>
      <c r="K2" s="81" t="s">
        <v>10</v>
      </c>
      <c r="L2" s="81" t="s">
        <v>11</v>
      </c>
      <c r="M2" s="81" t="s">
        <v>21</v>
      </c>
      <c r="N2" s="81" t="s">
        <v>31</v>
      </c>
      <c r="O2" s="83" t="s">
        <v>20</v>
      </c>
    </row>
    <row r="3" spans="1:15" s="7" customFormat="1" ht="59.25" customHeight="1" x14ac:dyDescent="0.25">
      <c r="A3" s="104">
        <f xml:space="preserve"> ROW()-2</f>
        <v>1</v>
      </c>
      <c r="B3" s="87" t="s">
        <v>328</v>
      </c>
      <c r="C3" s="87" t="s">
        <v>223</v>
      </c>
      <c r="D3" s="87" t="s">
        <v>134</v>
      </c>
      <c r="E3" s="89">
        <f>SUM(Таблица25[[#This Row],[Средний балл аттестата]:[Балл первоочередной]])</f>
        <v>109.21000000000001</v>
      </c>
      <c r="F3" s="89">
        <v>4.21</v>
      </c>
      <c r="G3" s="89">
        <v>5</v>
      </c>
      <c r="H3" s="87">
        <v>100</v>
      </c>
      <c r="I3" s="87" t="s">
        <v>477</v>
      </c>
      <c r="J3" s="87" t="s">
        <v>33</v>
      </c>
      <c r="K3" s="87" t="s">
        <v>52</v>
      </c>
      <c r="L3" s="87" t="s">
        <v>17</v>
      </c>
      <c r="M3" s="87" t="s">
        <v>42</v>
      </c>
      <c r="N3" s="87" t="s">
        <v>168</v>
      </c>
      <c r="O3" s="109" t="s">
        <v>42</v>
      </c>
    </row>
    <row r="4" spans="1:15" s="7" customFormat="1" ht="37.5" x14ac:dyDescent="0.25">
      <c r="A4" s="104">
        <f xml:space="preserve"> ROW() - 2</f>
        <v>2</v>
      </c>
      <c r="B4" s="90" t="s">
        <v>191</v>
      </c>
      <c r="C4" s="87" t="s">
        <v>222</v>
      </c>
      <c r="D4" s="90" t="s">
        <v>134</v>
      </c>
      <c r="E4" s="89">
        <f>SUM(Таблица25[[#This Row],[Средний балл аттестата]:[Балл первоочередной]])</f>
        <v>14.469999999999999</v>
      </c>
      <c r="F4" s="89">
        <v>4.47</v>
      </c>
      <c r="G4" s="89">
        <v>10</v>
      </c>
      <c r="H4" s="89"/>
      <c r="I4" s="87" t="s">
        <v>476</v>
      </c>
      <c r="J4" s="87" t="s">
        <v>33</v>
      </c>
      <c r="K4" s="87"/>
      <c r="L4" s="87"/>
      <c r="M4" s="87" t="s">
        <v>42</v>
      </c>
      <c r="N4" s="87" t="s">
        <v>42</v>
      </c>
      <c r="O4" s="109" t="s">
        <v>42</v>
      </c>
    </row>
    <row r="5" spans="1:15" s="7" customFormat="1" ht="37.5" x14ac:dyDescent="0.25">
      <c r="A5" s="251">
        <f>ROW()-2</f>
        <v>3</v>
      </c>
      <c r="B5" s="206" t="s">
        <v>1179</v>
      </c>
      <c r="C5" s="216" t="s">
        <v>222</v>
      </c>
      <c r="D5" s="206" t="s">
        <v>134</v>
      </c>
      <c r="E5" s="89">
        <f>SUM(Таблица25[[#This Row],[Средний балл аттестата]:[Балл первоочередной]])</f>
        <v>14.469999999999999</v>
      </c>
      <c r="F5" s="207">
        <v>4.47</v>
      </c>
      <c r="G5" s="207">
        <v>10</v>
      </c>
      <c r="H5" s="207"/>
      <c r="I5" s="206" t="s">
        <v>477</v>
      </c>
      <c r="J5" s="206" t="s">
        <v>33</v>
      </c>
      <c r="K5" s="206"/>
      <c r="L5" s="206"/>
      <c r="M5" s="87" t="s">
        <v>42</v>
      </c>
      <c r="N5" s="87" t="s">
        <v>42</v>
      </c>
      <c r="O5" s="109" t="s">
        <v>42</v>
      </c>
    </row>
    <row r="6" spans="1:15" s="7" customFormat="1" ht="37.5" x14ac:dyDescent="0.25">
      <c r="A6" s="104">
        <f xml:space="preserve"> ROW() - 2</f>
        <v>4</v>
      </c>
      <c r="B6" s="87" t="s">
        <v>157</v>
      </c>
      <c r="C6" s="87" t="s">
        <v>222</v>
      </c>
      <c r="D6" s="87" t="s">
        <v>134</v>
      </c>
      <c r="E6" s="89">
        <f>SUM(Таблица25[[#This Row],[Средний балл аттестата]:[Балл первоочередной]])</f>
        <v>14.41</v>
      </c>
      <c r="F6" s="89">
        <v>4.41</v>
      </c>
      <c r="G6" s="89">
        <v>10</v>
      </c>
      <c r="H6" s="89"/>
      <c r="I6" s="87" t="s">
        <v>476</v>
      </c>
      <c r="J6" s="87" t="s">
        <v>33</v>
      </c>
      <c r="K6" s="87"/>
      <c r="L6" s="87"/>
      <c r="M6" s="87" t="s">
        <v>42</v>
      </c>
      <c r="N6" s="87" t="s">
        <v>42</v>
      </c>
      <c r="O6" s="109" t="s">
        <v>42</v>
      </c>
    </row>
    <row r="7" spans="1:15" s="7" customFormat="1" ht="37.5" x14ac:dyDescent="0.25">
      <c r="A7" s="104">
        <f xml:space="preserve"> ROW() - 2</f>
        <v>5</v>
      </c>
      <c r="B7" s="87" t="s">
        <v>151</v>
      </c>
      <c r="C7" s="87" t="s">
        <v>222</v>
      </c>
      <c r="D7" s="87" t="s">
        <v>134</v>
      </c>
      <c r="E7" s="89">
        <f>SUM(Таблица25[[#This Row],[Средний балл аттестата]:[Балл первоочередной]])</f>
        <v>14.29</v>
      </c>
      <c r="F7" s="89">
        <v>4.29</v>
      </c>
      <c r="G7" s="89">
        <v>10</v>
      </c>
      <c r="H7" s="89"/>
      <c r="I7" s="87" t="s">
        <v>476</v>
      </c>
      <c r="J7" s="87" t="s">
        <v>33</v>
      </c>
      <c r="K7" s="87" t="s">
        <v>17</v>
      </c>
      <c r="L7" s="87"/>
      <c r="M7" s="87" t="s">
        <v>42</v>
      </c>
      <c r="N7" s="87" t="s">
        <v>42</v>
      </c>
      <c r="O7" s="109" t="s">
        <v>42</v>
      </c>
    </row>
    <row r="8" spans="1:15" s="7" customFormat="1" ht="37.5" x14ac:dyDescent="0.25">
      <c r="A8" s="104">
        <f>ROW()-2</f>
        <v>6</v>
      </c>
      <c r="B8" s="90" t="s">
        <v>751</v>
      </c>
      <c r="C8" s="90" t="s">
        <v>222</v>
      </c>
      <c r="D8" s="87" t="s">
        <v>134</v>
      </c>
      <c r="E8" s="89">
        <f>SUM(Таблица25[[#This Row],[Средний балл аттестата]:[Балл первоочередной]])</f>
        <v>14</v>
      </c>
      <c r="F8" s="89">
        <v>4</v>
      </c>
      <c r="G8" s="89">
        <v>10</v>
      </c>
      <c r="H8" s="87"/>
      <c r="I8" s="87" t="s">
        <v>477</v>
      </c>
      <c r="J8" s="87" t="s">
        <v>33</v>
      </c>
      <c r="K8" s="87" t="s">
        <v>17</v>
      </c>
      <c r="L8" s="87" t="s">
        <v>5</v>
      </c>
      <c r="M8" s="87" t="s">
        <v>42</v>
      </c>
      <c r="N8" s="87" t="s">
        <v>42</v>
      </c>
      <c r="O8" s="87" t="s">
        <v>42</v>
      </c>
    </row>
    <row r="9" spans="1:15" s="7" customFormat="1" ht="37.5" x14ac:dyDescent="0.3">
      <c r="A9" s="104">
        <f xml:space="preserve"> ROW() - 2</f>
        <v>7</v>
      </c>
      <c r="B9" s="103" t="s">
        <v>166</v>
      </c>
      <c r="C9" s="87" t="s">
        <v>222</v>
      </c>
      <c r="D9" s="87" t="s">
        <v>134</v>
      </c>
      <c r="E9" s="89">
        <f>SUM(Таблица25[[#This Row],[Средний балл аттестата]:[Балл первоочередной]])</f>
        <v>13.89</v>
      </c>
      <c r="F9" s="89">
        <v>3.89</v>
      </c>
      <c r="G9" s="89">
        <v>10</v>
      </c>
      <c r="H9" s="89"/>
      <c r="I9" s="87" t="s">
        <v>476</v>
      </c>
      <c r="J9" s="87" t="s">
        <v>33</v>
      </c>
      <c r="K9" s="87" t="s">
        <v>5</v>
      </c>
      <c r="L9" s="87"/>
      <c r="M9" s="87" t="s">
        <v>42</v>
      </c>
      <c r="N9" s="87" t="s">
        <v>42</v>
      </c>
      <c r="O9" s="109" t="s">
        <v>42</v>
      </c>
    </row>
    <row r="10" spans="1:15" s="7" customFormat="1" ht="37.5" x14ac:dyDescent="0.25">
      <c r="A10" s="104">
        <f xml:space="preserve"> ROW()-2</f>
        <v>8</v>
      </c>
      <c r="B10" s="87" t="s">
        <v>754</v>
      </c>
      <c r="C10" s="87" t="s">
        <v>223</v>
      </c>
      <c r="D10" s="87" t="s">
        <v>134</v>
      </c>
      <c r="E10" s="89">
        <f>SUM(Таблица25[[#This Row],[Средний балл аттестата]:[Балл первоочередной]])</f>
        <v>13.67</v>
      </c>
      <c r="F10" s="89">
        <v>4.67</v>
      </c>
      <c r="G10" s="89">
        <v>9</v>
      </c>
      <c r="H10" s="89"/>
      <c r="I10" s="87" t="s">
        <v>476</v>
      </c>
      <c r="J10" s="87" t="s">
        <v>33</v>
      </c>
      <c r="K10" s="87"/>
      <c r="L10" s="87"/>
      <c r="M10" s="87" t="s">
        <v>42</v>
      </c>
      <c r="N10" s="87" t="s">
        <v>42</v>
      </c>
      <c r="O10" s="109" t="s">
        <v>44</v>
      </c>
    </row>
    <row r="11" spans="1:15" s="7" customFormat="1" ht="37.5" x14ac:dyDescent="0.25">
      <c r="A11" s="104">
        <f xml:space="preserve"> ROW() - 2</f>
        <v>9</v>
      </c>
      <c r="B11" s="87" t="s">
        <v>150</v>
      </c>
      <c r="C11" s="87" t="s">
        <v>222</v>
      </c>
      <c r="D11" s="87" t="s">
        <v>134</v>
      </c>
      <c r="E11" s="89">
        <f>SUM(Таблица25[[#This Row],[Средний балл аттестата]:[Балл первоочередной]])</f>
        <v>13.469999999999999</v>
      </c>
      <c r="F11" s="89">
        <v>4.47</v>
      </c>
      <c r="G11" s="89">
        <v>9</v>
      </c>
      <c r="H11" s="89"/>
      <c r="I11" s="87" t="s">
        <v>476</v>
      </c>
      <c r="J11" s="87" t="s">
        <v>33</v>
      </c>
      <c r="K11" s="87" t="s">
        <v>17</v>
      </c>
      <c r="L11" s="87"/>
      <c r="M11" s="87" t="s">
        <v>42</v>
      </c>
      <c r="N11" s="87" t="s">
        <v>42</v>
      </c>
      <c r="O11" s="109" t="s">
        <v>42</v>
      </c>
    </row>
    <row r="12" spans="1:15" s="7" customFormat="1" ht="65.25" customHeight="1" x14ac:dyDescent="0.25">
      <c r="A12" s="104">
        <f xml:space="preserve"> ROW()-2</f>
        <v>10</v>
      </c>
      <c r="B12" s="90" t="s">
        <v>804</v>
      </c>
      <c r="C12" s="90" t="s">
        <v>222</v>
      </c>
      <c r="D12" s="89" t="s">
        <v>134</v>
      </c>
      <c r="E12" s="89">
        <f>SUM(Таблица25[[#This Row],[Средний балл аттестата]:[Балл первоочередной]])</f>
        <v>13.440000000000001</v>
      </c>
      <c r="F12" s="89">
        <v>4.4400000000000004</v>
      </c>
      <c r="G12" s="89">
        <v>9</v>
      </c>
      <c r="H12" s="89"/>
      <c r="I12" s="87" t="s">
        <v>476</v>
      </c>
      <c r="J12" s="87" t="s">
        <v>33</v>
      </c>
      <c r="K12" s="87" t="s">
        <v>17</v>
      </c>
      <c r="L12" s="87" t="s">
        <v>5</v>
      </c>
      <c r="M12" s="87" t="s">
        <v>42</v>
      </c>
      <c r="N12" s="87" t="s">
        <v>42</v>
      </c>
      <c r="O12" s="109" t="s">
        <v>42</v>
      </c>
    </row>
    <row r="13" spans="1:15" s="7" customFormat="1" ht="37.5" x14ac:dyDescent="0.25">
      <c r="A13" s="104">
        <f>ROW()-2</f>
        <v>11</v>
      </c>
      <c r="B13" s="90" t="s">
        <v>470</v>
      </c>
      <c r="C13" s="90" t="s">
        <v>224</v>
      </c>
      <c r="D13" s="87" t="s">
        <v>134</v>
      </c>
      <c r="E13" s="89">
        <f>SUM(Таблица25[[#This Row],[Средний балл аттестата]:[Балл первоочередной]])</f>
        <v>13.440000000000001</v>
      </c>
      <c r="F13" s="89">
        <v>4.4400000000000004</v>
      </c>
      <c r="G13" s="89">
        <v>9</v>
      </c>
      <c r="H13" s="87"/>
      <c r="I13" s="87" t="s">
        <v>476</v>
      </c>
      <c r="J13" s="87" t="s">
        <v>33</v>
      </c>
      <c r="K13" s="87" t="s">
        <v>17</v>
      </c>
      <c r="L13" s="87" t="s">
        <v>5</v>
      </c>
      <c r="M13" s="87" t="s">
        <v>42</v>
      </c>
      <c r="N13" s="87" t="s">
        <v>42</v>
      </c>
      <c r="O13" s="109" t="s">
        <v>44</v>
      </c>
    </row>
    <row r="14" spans="1:15" s="7" customFormat="1" ht="37.5" x14ac:dyDescent="0.25">
      <c r="A14" s="104">
        <f xml:space="preserve"> ROW()-2</f>
        <v>12</v>
      </c>
      <c r="B14" s="87" t="s">
        <v>443</v>
      </c>
      <c r="C14" s="87" t="s">
        <v>223</v>
      </c>
      <c r="D14" s="87" t="s">
        <v>134</v>
      </c>
      <c r="E14" s="89">
        <f>SUM(Таблица25[[#This Row],[Средний балл аттестата]:[Балл первоочередной]])</f>
        <v>13.370000000000001</v>
      </c>
      <c r="F14" s="89">
        <v>4.37</v>
      </c>
      <c r="G14" s="89">
        <v>9</v>
      </c>
      <c r="H14" s="89"/>
      <c r="I14" s="87" t="s">
        <v>476</v>
      </c>
      <c r="J14" s="87" t="s">
        <v>33</v>
      </c>
      <c r="K14" s="87" t="s">
        <v>115</v>
      </c>
      <c r="L14" s="87" t="s">
        <v>5</v>
      </c>
      <c r="M14" s="87" t="s">
        <v>42</v>
      </c>
      <c r="N14" s="87" t="s">
        <v>42</v>
      </c>
      <c r="O14" s="87" t="s">
        <v>44</v>
      </c>
    </row>
    <row r="15" spans="1:15" s="427" customFormat="1" ht="37.5" x14ac:dyDescent="0.25">
      <c r="A15" s="104">
        <f xml:space="preserve"> ROW()-2</f>
        <v>13</v>
      </c>
      <c r="B15" s="90" t="s">
        <v>580</v>
      </c>
      <c r="C15" s="90" t="s">
        <v>223</v>
      </c>
      <c r="D15" s="87" t="s">
        <v>134</v>
      </c>
      <c r="E15" s="89">
        <f>SUM(Таблица25[[#This Row],[Средний балл аттестата]:[Балл первоочередной]])</f>
        <v>13.309999999999999</v>
      </c>
      <c r="F15" s="89">
        <v>4.3099999999999996</v>
      </c>
      <c r="G15" s="89">
        <v>9</v>
      </c>
      <c r="H15" s="87"/>
      <c r="I15" s="87" t="s">
        <v>476</v>
      </c>
      <c r="J15" s="87" t="s">
        <v>33</v>
      </c>
      <c r="K15" s="87"/>
      <c r="L15" s="87"/>
      <c r="M15" s="87" t="s">
        <v>42</v>
      </c>
      <c r="N15" s="87" t="s">
        <v>42</v>
      </c>
      <c r="O15" s="109" t="s">
        <v>44</v>
      </c>
    </row>
    <row r="16" spans="1:15" s="7" customFormat="1" ht="37.5" x14ac:dyDescent="0.25">
      <c r="A16" s="104">
        <f xml:space="preserve"> ROW()-2</f>
        <v>14</v>
      </c>
      <c r="B16" s="90" t="s">
        <v>604</v>
      </c>
      <c r="C16" s="90" t="s">
        <v>222</v>
      </c>
      <c r="D16" s="87" t="s">
        <v>134</v>
      </c>
      <c r="E16" s="89">
        <f>SUM(Таблица25[[#This Row],[Средний балл аттестата]:[Балл первоочередной]])</f>
        <v>13.129999999999999</v>
      </c>
      <c r="F16" s="89">
        <v>4.13</v>
      </c>
      <c r="G16" s="89">
        <v>9</v>
      </c>
      <c r="H16" s="89"/>
      <c r="I16" s="87" t="s">
        <v>476</v>
      </c>
      <c r="J16" s="87" t="s">
        <v>33</v>
      </c>
      <c r="K16" s="87"/>
      <c r="L16" s="87"/>
      <c r="M16" s="87" t="s">
        <v>42</v>
      </c>
      <c r="N16" s="87" t="s">
        <v>42</v>
      </c>
      <c r="O16" s="109" t="s">
        <v>42</v>
      </c>
    </row>
    <row r="17" spans="1:15" s="7" customFormat="1" ht="37.5" x14ac:dyDescent="0.25">
      <c r="A17" s="104">
        <f>ROW()-2</f>
        <v>15</v>
      </c>
      <c r="B17" s="87" t="s">
        <v>773</v>
      </c>
      <c r="C17" s="87" t="s">
        <v>223</v>
      </c>
      <c r="D17" s="87" t="s">
        <v>136</v>
      </c>
      <c r="E17" s="89">
        <f>SUM(Таблица25[[#This Row],[Средний балл аттестата]:[Балл первоочередной]])</f>
        <v>12.629999999999999</v>
      </c>
      <c r="F17" s="89">
        <v>3.63</v>
      </c>
      <c r="G17" s="87">
        <v>9</v>
      </c>
      <c r="H17" s="87"/>
      <c r="I17" s="89" t="s">
        <v>476</v>
      </c>
      <c r="J17" s="87" t="s">
        <v>17</v>
      </c>
      <c r="K17" s="87" t="s">
        <v>33</v>
      </c>
      <c r="L17" s="87"/>
      <c r="M17" s="87" t="s">
        <v>42</v>
      </c>
      <c r="N17" s="87"/>
      <c r="O17" s="109" t="s">
        <v>42</v>
      </c>
    </row>
    <row r="18" spans="1:15" s="7" customFormat="1" ht="37.5" x14ac:dyDescent="0.25">
      <c r="A18" s="104">
        <f xml:space="preserve"> ROW()-2</f>
        <v>16</v>
      </c>
      <c r="B18" s="90" t="s">
        <v>627</v>
      </c>
      <c r="C18" s="90" t="s">
        <v>222</v>
      </c>
      <c r="D18" s="88" t="s">
        <v>134</v>
      </c>
      <c r="E18" s="89">
        <f>SUM(Таблица25[[#This Row],[Средний балл аттестата]:[Балл первоочередной]])</f>
        <v>12.530000000000001</v>
      </c>
      <c r="F18" s="89">
        <v>4.53</v>
      </c>
      <c r="G18" s="89">
        <v>8</v>
      </c>
      <c r="H18" s="89"/>
      <c r="I18" s="87" t="s">
        <v>476</v>
      </c>
      <c r="J18" s="87" t="s">
        <v>33</v>
      </c>
      <c r="K18" s="87" t="s">
        <v>17</v>
      </c>
      <c r="L18" s="87"/>
      <c r="M18" s="87" t="s">
        <v>42</v>
      </c>
      <c r="N18" s="87" t="s">
        <v>42</v>
      </c>
      <c r="O18" s="109" t="s">
        <v>42</v>
      </c>
    </row>
    <row r="19" spans="1:15" s="7" customFormat="1" ht="37.5" x14ac:dyDescent="0.25">
      <c r="A19" s="104">
        <f xml:space="preserve"> ROW()-2</f>
        <v>17</v>
      </c>
      <c r="B19" s="90" t="s">
        <v>635</v>
      </c>
      <c r="C19" s="90" t="s">
        <v>222</v>
      </c>
      <c r="D19" s="87" t="s">
        <v>134</v>
      </c>
      <c r="E19" s="89">
        <f>SUM(Таблица25[[#This Row],[Средний балл аттестата]:[Балл первоочередной]])</f>
        <v>12.41</v>
      </c>
      <c r="F19" s="89">
        <v>4.41</v>
      </c>
      <c r="G19" s="89">
        <v>8</v>
      </c>
      <c r="H19" s="89"/>
      <c r="I19" s="87" t="s">
        <v>476</v>
      </c>
      <c r="J19" s="87" t="s">
        <v>33</v>
      </c>
      <c r="K19" s="87" t="s">
        <v>17</v>
      </c>
      <c r="L19" s="87"/>
      <c r="M19" s="87" t="s">
        <v>42</v>
      </c>
      <c r="N19" s="87" t="s">
        <v>42</v>
      </c>
      <c r="O19" s="109" t="s">
        <v>42</v>
      </c>
    </row>
    <row r="20" spans="1:15" s="85" customFormat="1" ht="37.5" x14ac:dyDescent="0.25">
      <c r="A20" s="104">
        <f>ROW()-2</f>
        <v>18</v>
      </c>
      <c r="B20" s="87" t="s">
        <v>280</v>
      </c>
      <c r="C20" s="87" t="s">
        <v>222</v>
      </c>
      <c r="D20" s="87" t="s">
        <v>134</v>
      </c>
      <c r="E20" s="89">
        <f>SUM(Таблица25[[#This Row],[Средний балл аттестата]:[Балл первоочередной]])</f>
        <v>12.379999999999999</v>
      </c>
      <c r="F20" s="89">
        <v>4.38</v>
      </c>
      <c r="G20" s="89">
        <v>8</v>
      </c>
      <c r="H20" s="89"/>
      <c r="I20" s="87" t="s">
        <v>476</v>
      </c>
      <c r="J20" s="87" t="s">
        <v>33</v>
      </c>
      <c r="K20" s="87" t="s">
        <v>5</v>
      </c>
      <c r="L20" s="87" t="s">
        <v>17</v>
      </c>
      <c r="M20" s="87" t="s">
        <v>42</v>
      </c>
      <c r="N20" s="87" t="s">
        <v>42</v>
      </c>
      <c r="O20" s="109" t="s">
        <v>42</v>
      </c>
    </row>
    <row r="21" spans="1:15" s="7" customFormat="1" ht="37.5" x14ac:dyDescent="0.25">
      <c r="A21" s="104">
        <f xml:space="preserve"> ROW() - 2</f>
        <v>19</v>
      </c>
      <c r="B21" s="90" t="s">
        <v>87</v>
      </c>
      <c r="C21" s="90" t="s">
        <v>222</v>
      </c>
      <c r="D21" s="87" t="s">
        <v>134</v>
      </c>
      <c r="E21" s="89">
        <f>SUM(Таблица25[[#This Row],[Средний балл аттестата]:[Балл первоочередной]])</f>
        <v>12.059999999999999</v>
      </c>
      <c r="F21" s="89">
        <v>4.0599999999999996</v>
      </c>
      <c r="G21" s="89">
        <v>8</v>
      </c>
      <c r="H21" s="89"/>
      <c r="I21" s="87" t="s">
        <v>476</v>
      </c>
      <c r="J21" s="87" t="s">
        <v>33</v>
      </c>
      <c r="K21" s="87"/>
      <c r="L21" s="87"/>
      <c r="M21" s="87" t="s">
        <v>42</v>
      </c>
      <c r="N21" s="87" t="s">
        <v>42</v>
      </c>
      <c r="O21" s="109" t="s">
        <v>42</v>
      </c>
    </row>
    <row r="22" spans="1:15" s="427" customFormat="1" ht="78.75" customHeight="1" x14ac:dyDescent="0.25">
      <c r="A22" s="104">
        <f xml:space="preserve"> ROW() - 2</f>
        <v>20</v>
      </c>
      <c r="B22" s="87" t="s">
        <v>192</v>
      </c>
      <c r="C22" s="87" t="s">
        <v>222</v>
      </c>
      <c r="D22" s="87" t="s">
        <v>134</v>
      </c>
      <c r="E22" s="89">
        <f>SUM(Таблица25[[#This Row],[Средний балл аттестата]:[Балл первоочередной]])</f>
        <v>11.61</v>
      </c>
      <c r="F22" s="89">
        <v>3.61</v>
      </c>
      <c r="G22" s="89">
        <v>8</v>
      </c>
      <c r="H22" s="89"/>
      <c r="I22" s="87" t="s">
        <v>476</v>
      </c>
      <c r="J22" s="87" t="s">
        <v>33</v>
      </c>
      <c r="K22" s="87"/>
      <c r="L22" s="87"/>
      <c r="M22" s="87" t="s">
        <v>42</v>
      </c>
      <c r="N22" s="87" t="s">
        <v>42</v>
      </c>
      <c r="O22" s="109" t="s">
        <v>42</v>
      </c>
    </row>
    <row r="23" spans="1:15" s="7" customFormat="1" ht="44.25" customHeight="1" x14ac:dyDescent="0.25">
      <c r="A23" s="104">
        <f>ROW()-2</f>
        <v>21</v>
      </c>
      <c r="B23" s="90" t="s">
        <v>287</v>
      </c>
      <c r="C23" s="90" t="s">
        <v>222</v>
      </c>
      <c r="D23" s="90" t="s">
        <v>134</v>
      </c>
      <c r="E23" s="89">
        <f>SUM(Таблица25[[#This Row],[Средний балл аттестата]:[Балл первоочередной]])</f>
        <v>11.559999999999999</v>
      </c>
      <c r="F23" s="89">
        <v>4.5599999999999996</v>
      </c>
      <c r="G23" s="89">
        <v>7</v>
      </c>
      <c r="H23" s="89"/>
      <c r="I23" s="87" t="s">
        <v>476</v>
      </c>
      <c r="J23" s="87" t="s">
        <v>33</v>
      </c>
      <c r="K23" s="87"/>
      <c r="L23" s="87"/>
      <c r="M23" s="87" t="s">
        <v>42</v>
      </c>
      <c r="N23" s="87" t="s">
        <v>42</v>
      </c>
      <c r="O23" s="109" t="s">
        <v>42</v>
      </c>
    </row>
    <row r="24" spans="1:15" s="7" customFormat="1" ht="111.75" customHeight="1" x14ac:dyDescent="0.25">
      <c r="A24" s="104">
        <f>ROW()-2</f>
        <v>22</v>
      </c>
      <c r="B24" s="90" t="s">
        <v>302</v>
      </c>
      <c r="C24" s="90" t="s">
        <v>222</v>
      </c>
      <c r="D24" s="87" t="s">
        <v>134</v>
      </c>
      <c r="E24" s="89">
        <f>SUM(Таблица25[[#This Row],[Средний балл аттестата]:[Балл первоочередной]])</f>
        <v>11.530000000000001</v>
      </c>
      <c r="F24" s="89">
        <v>4.53</v>
      </c>
      <c r="G24" s="89">
        <v>7</v>
      </c>
      <c r="H24" s="89"/>
      <c r="I24" s="87" t="s">
        <v>476</v>
      </c>
      <c r="J24" s="87" t="s">
        <v>33</v>
      </c>
      <c r="K24" s="87" t="s">
        <v>5</v>
      </c>
      <c r="L24" s="87"/>
      <c r="M24" s="87" t="s">
        <v>42</v>
      </c>
      <c r="N24" s="87" t="s">
        <v>42</v>
      </c>
      <c r="O24" s="109" t="s">
        <v>42</v>
      </c>
    </row>
    <row r="25" spans="1:15" s="7" customFormat="1" ht="37.5" x14ac:dyDescent="0.25">
      <c r="A25" s="111">
        <f xml:space="preserve"> ROW() - 2</f>
        <v>23</v>
      </c>
      <c r="B25" s="87" t="s">
        <v>130</v>
      </c>
      <c r="C25" s="87" t="s">
        <v>222</v>
      </c>
      <c r="D25" s="87" t="s">
        <v>134</v>
      </c>
      <c r="E25" s="89">
        <f>SUM(Таблица25[[#This Row],[Средний балл аттестата]:[Балл первоочередной]])</f>
        <v>11.530000000000001</v>
      </c>
      <c r="F25" s="89">
        <v>4.53</v>
      </c>
      <c r="G25" s="89">
        <v>7</v>
      </c>
      <c r="H25" s="89"/>
      <c r="I25" s="87" t="s">
        <v>476</v>
      </c>
      <c r="J25" s="87" t="s">
        <v>33</v>
      </c>
      <c r="K25" s="87" t="s">
        <v>17</v>
      </c>
      <c r="L25" s="87" t="s">
        <v>115</v>
      </c>
      <c r="M25" s="87" t="s">
        <v>42</v>
      </c>
      <c r="N25" s="87" t="s">
        <v>42</v>
      </c>
      <c r="O25" s="109" t="s">
        <v>42</v>
      </c>
    </row>
    <row r="26" spans="1:15" s="7" customFormat="1" ht="37.5" x14ac:dyDescent="0.25">
      <c r="A26" s="111">
        <f xml:space="preserve"> ROW()-2</f>
        <v>24</v>
      </c>
      <c r="B26" s="87" t="s">
        <v>425</v>
      </c>
      <c r="C26" s="87" t="s">
        <v>222</v>
      </c>
      <c r="D26" s="88" t="s">
        <v>134</v>
      </c>
      <c r="E26" s="89">
        <f>SUM(Таблица25[[#This Row],[Средний балл аттестата]:[Балл первоочередной]])</f>
        <v>11.5</v>
      </c>
      <c r="F26" s="89">
        <v>4.5</v>
      </c>
      <c r="G26" s="89">
        <v>7</v>
      </c>
      <c r="H26" s="89"/>
      <c r="I26" s="87" t="s">
        <v>476</v>
      </c>
      <c r="J26" s="87" t="s">
        <v>33</v>
      </c>
      <c r="K26" s="87" t="s">
        <v>47</v>
      </c>
      <c r="L26" s="87"/>
      <c r="M26" s="87" t="s">
        <v>42</v>
      </c>
      <c r="N26" s="87" t="s">
        <v>42</v>
      </c>
      <c r="O26" s="109" t="s">
        <v>42</v>
      </c>
    </row>
    <row r="27" spans="1:15" s="7" customFormat="1" ht="56.25" x14ac:dyDescent="0.25">
      <c r="A27" s="104">
        <f xml:space="preserve"> ROW()-2</f>
        <v>25</v>
      </c>
      <c r="B27" s="87" t="s">
        <v>661</v>
      </c>
      <c r="C27" s="87" t="s">
        <v>222</v>
      </c>
      <c r="D27" s="87" t="s">
        <v>134</v>
      </c>
      <c r="E27" s="89">
        <f>SUM(Таблица25[[#This Row],[Средний балл аттестата]:[Балл первоочередной]])</f>
        <v>11.5</v>
      </c>
      <c r="F27" s="89">
        <v>4.5</v>
      </c>
      <c r="G27" s="89">
        <v>7</v>
      </c>
      <c r="H27" s="89"/>
      <c r="I27" s="87" t="s">
        <v>477</v>
      </c>
      <c r="J27" s="87" t="s">
        <v>33</v>
      </c>
      <c r="K27" s="87" t="s">
        <v>47</v>
      </c>
      <c r="L27" s="87" t="s">
        <v>115</v>
      </c>
      <c r="M27" s="87" t="s">
        <v>42</v>
      </c>
      <c r="N27" s="87" t="s">
        <v>202</v>
      </c>
      <c r="O27" s="109" t="s">
        <v>44</v>
      </c>
    </row>
    <row r="28" spans="1:15" s="7" customFormat="1" ht="37.5" x14ac:dyDescent="0.25">
      <c r="A28" s="104">
        <f>ROW()-2</f>
        <v>26</v>
      </c>
      <c r="B28" s="90" t="s">
        <v>317</v>
      </c>
      <c r="C28" s="90" t="s">
        <v>222</v>
      </c>
      <c r="D28" s="87" t="s">
        <v>134</v>
      </c>
      <c r="E28" s="89">
        <f>SUM(Таблица25[[#This Row],[Средний балл аттестата]:[Балл первоочередной]])</f>
        <v>11.4</v>
      </c>
      <c r="F28" s="89">
        <v>4.4000000000000004</v>
      </c>
      <c r="G28" s="89">
        <v>7</v>
      </c>
      <c r="H28" s="89"/>
      <c r="I28" s="87" t="s">
        <v>476</v>
      </c>
      <c r="J28" s="87" t="s">
        <v>33</v>
      </c>
      <c r="K28" s="87" t="s">
        <v>17</v>
      </c>
      <c r="L28" s="87" t="s">
        <v>5</v>
      </c>
      <c r="M28" s="87" t="s">
        <v>42</v>
      </c>
      <c r="N28" s="87" t="s">
        <v>42</v>
      </c>
      <c r="O28" s="109" t="s">
        <v>42</v>
      </c>
    </row>
    <row r="29" spans="1:15" s="7" customFormat="1" ht="37.5" x14ac:dyDescent="0.25">
      <c r="A29" s="104">
        <f xml:space="preserve"> ROW() - 2</f>
        <v>27</v>
      </c>
      <c r="B29" s="90" t="s">
        <v>149</v>
      </c>
      <c r="C29" s="87" t="s">
        <v>222</v>
      </c>
      <c r="D29" s="87" t="s">
        <v>134</v>
      </c>
      <c r="E29" s="89">
        <f>SUM(Таблица25[[#This Row],[Средний балл аттестата]:[Балл первоочередной]])</f>
        <v>11.379999999999999</v>
      </c>
      <c r="F29" s="89">
        <v>4.38</v>
      </c>
      <c r="G29" s="89">
        <v>7</v>
      </c>
      <c r="H29" s="89"/>
      <c r="I29" s="87" t="s">
        <v>476</v>
      </c>
      <c r="J29" s="87" t="s">
        <v>33</v>
      </c>
      <c r="K29" s="87" t="s">
        <v>17</v>
      </c>
      <c r="L29" s="87"/>
      <c r="M29" s="87" t="s">
        <v>42</v>
      </c>
      <c r="N29" s="87" t="s">
        <v>42</v>
      </c>
      <c r="O29" s="109" t="s">
        <v>42</v>
      </c>
    </row>
    <row r="30" spans="1:15" s="7" customFormat="1" ht="37.5" x14ac:dyDescent="0.25">
      <c r="A30" s="104">
        <f>ROW()-2</f>
        <v>28</v>
      </c>
      <c r="B30" s="87" t="s">
        <v>460</v>
      </c>
      <c r="C30" s="87" t="s">
        <v>224</v>
      </c>
      <c r="D30" s="87" t="s">
        <v>134</v>
      </c>
      <c r="E30" s="89">
        <f>SUM(Таблица25[[#This Row],[Средний балл аттестата]:[Балл первоочередной]])</f>
        <v>11.129999999999999</v>
      </c>
      <c r="F30" s="89">
        <v>4.13</v>
      </c>
      <c r="G30" s="89">
        <v>7</v>
      </c>
      <c r="H30" s="87"/>
      <c r="I30" s="87" t="s">
        <v>476</v>
      </c>
      <c r="J30" s="87" t="s">
        <v>33</v>
      </c>
      <c r="K30" s="87" t="s">
        <v>17</v>
      </c>
      <c r="L30" s="87"/>
      <c r="M30" s="87" t="s">
        <v>42</v>
      </c>
      <c r="N30" s="87" t="s">
        <v>42</v>
      </c>
      <c r="O30" s="109" t="s">
        <v>42</v>
      </c>
    </row>
    <row r="31" spans="1:15" s="7" customFormat="1" ht="37.5" x14ac:dyDescent="0.25">
      <c r="A31" s="104">
        <f xml:space="preserve"> ROW()-2</f>
        <v>29</v>
      </c>
      <c r="B31" s="90" t="s">
        <v>679</v>
      </c>
      <c r="C31" s="90" t="s">
        <v>222</v>
      </c>
      <c r="D31" s="87" t="s">
        <v>134</v>
      </c>
      <c r="E31" s="89">
        <f>SUM(Таблица25[[#This Row],[Средний балл аттестата]:[Балл первоочередной]])</f>
        <v>11.129999999999999</v>
      </c>
      <c r="F31" s="89">
        <v>4.13</v>
      </c>
      <c r="G31" s="89">
        <v>7</v>
      </c>
      <c r="H31" s="89"/>
      <c r="I31" s="87" t="s">
        <v>476</v>
      </c>
      <c r="J31" s="87" t="s">
        <v>33</v>
      </c>
      <c r="K31" s="87" t="s">
        <v>17</v>
      </c>
      <c r="L31" s="87" t="s">
        <v>5</v>
      </c>
      <c r="M31" s="87" t="s">
        <v>42</v>
      </c>
      <c r="N31" s="87" t="s">
        <v>42</v>
      </c>
      <c r="O31" s="109" t="s">
        <v>42</v>
      </c>
    </row>
    <row r="32" spans="1:15" s="427" customFormat="1" ht="37.5" x14ac:dyDescent="0.25">
      <c r="A32" s="111">
        <f xml:space="preserve"> ROW() - 2</f>
        <v>30</v>
      </c>
      <c r="B32" s="90" t="s">
        <v>238</v>
      </c>
      <c r="C32" s="90" t="s">
        <v>222</v>
      </c>
      <c r="D32" s="87" t="s">
        <v>134</v>
      </c>
      <c r="E32" s="89">
        <f>SUM(Таблица25[[#This Row],[Средний балл аттестата]:[Балл первоочередной]])</f>
        <v>11.07</v>
      </c>
      <c r="F32" s="89">
        <v>4.07</v>
      </c>
      <c r="G32" s="89">
        <v>7</v>
      </c>
      <c r="H32" s="89"/>
      <c r="I32" s="87" t="s">
        <v>476</v>
      </c>
      <c r="J32" s="87" t="s">
        <v>33</v>
      </c>
      <c r="K32" s="87"/>
      <c r="L32" s="87"/>
      <c r="M32" s="87" t="s">
        <v>42</v>
      </c>
      <c r="N32" s="87" t="s">
        <v>42</v>
      </c>
      <c r="O32" s="109" t="s">
        <v>44</v>
      </c>
    </row>
    <row r="33" spans="1:15" s="7" customFormat="1" ht="37.5" x14ac:dyDescent="0.25">
      <c r="A33" s="95">
        <f>ROW()-2</f>
        <v>31</v>
      </c>
      <c r="B33" s="87" t="s">
        <v>290</v>
      </c>
      <c r="C33" s="87" t="s">
        <v>222</v>
      </c>
      <c r="D33" s="87" t="s">
        <v>134</v>
      </c>
      <c r="E33" s="89">
        <f>SUM(Таблица25[[#This Row],[Средний балл аттестата]:[Балл первоочередной]])</f>
        <v>11.059999999999999</v>
      </c>
      <c r="F33" s="89">
        <v>4.0599999999999996</v>
      </c>
      <c r="G33" s="89">
        <v>7</v>
      </c>
      <c r="H33" s="89"/>
      <c r="I33" s="87" t="s">
        <v>476</v>
      </c>
      <c r="J33" s="87" t="s">
        <v>33</v>
      </c>
      <c r="K33" s="87" t="s">
        <v>115</v>
      </c>
      <c r="L33" s="87"/>
      <c r="M33" s="87" t="s">
        <v>42</v>
      </c>
      <c r="N33" s="87" t="s">
        <v>42</v>
      </c>
      <c r="O33" s="109" t="s">
        <v>42</v>
      </c>
    </row>
    <row r="34" spans="1:15" s="7" customFormat="1" ht="37.5" x14ac:dyDescent="0.25">
      <c r="A34" s="104">
        <f>ROW()-2</f>
        <v>32</v>
      </c>
      <c r="B34" s="90" t="s">
        <v>285</v>
      </c>
      <c r="C34" s="90" t="s">
        <v>222</v>
      </c>
      <c r="D34" s="87" t="s">
        <v>134</v>
      </c>
      <c r="E34" s="89">
        <f>SUM(Таблица25[[#This Row],[Средний балл аттестата]:[Балл первоочередной]])</f>
        <v>11.059999999999999</v>
      </c>
      <c r="F34" s="89">
        <v>4.0599999999999996</v>
      </c>
      <c r="G34" s="89">
        <v>7</v>
      </c>
      <c r="H34" s="89"/>
      <c r="I34" s="87" t="s">
        <v>476</v>
      </c>
      <c r="J34" s="87" t="s">
        <v>33</v>
      </c>
      <c r="K34" s="87" t="s">
        <v>5</v>
      </c>
      <c r="L34" s="87" t="s">
        <v>17</v>
      </c>
      <c r="M34" s="87" t="s">
        <v>42</v>
      </c>
      <c r="N34" s="87" t="s">
        <v>42</v>
      </c>
      <c r="O34" s="109" t="s">
        <v>42</v>
      </c>
    </row>
    <row r="35" spans="1:15" s="85" customFormat="1" ht="37.5" x14ac:dyDescent="0.25">
      <c r="A35" s="104">
        <f xml:space="preserve"> ROW()-2</f>
        <v>33</v>
      </c>
      <c r="B35" s="87" t="s">
        <v>522</v>
      </c>
      <c r="C35" s="87" t="s">
        <v>222</v>
      </c>
      <c r="D35" s="87" t="s">
        <v>134</v>
      </c>
      <c r="E35" s="89">
        <f>SUM(Таблица25[[#This Row],[Средний балл аттестата]:[Балл первоочередной]])</f>
        <v>11.059999999999999</v>
      </c>
      <c r="F35" s="89">
        <v>4.0599999999999996</v>
      </c>
      <c r="G35" s="89">
        <v>7</v>
      </c>
      <c r="H35" s="89"/>
      <c r="I35" s="90" t="s">
        <v>476</v>
      </c>
      <c r="J35" s="87" t="s">
        <v>33</v>
      </c>
      <c r="K35" s="87"/>
      <c r="L35" s="87"/>
      <c r="M35" s="87" t="s">
        <v>42</v>
      </c>
      <c r="N35" s="87" t="s">
        <v>42</v>
      </c>
      <c r="O35" s="109" t="s">
        <v>42</v>
      </c>
    </row>
    <row r="36" spans="1:15" s="7" customFormat="1" ht="37.5" x14ac:dyDescent="0.3">
      <c r="A36" s="104">
        <f>ROW()-2</f>
        <v>34</v>
      </c>
      <c r="B36" s="103" t="s">
        <v>1089</v>
      </c>
      <c r="C36" s="87" t="s">
        <v>222</v>
      </c>
      <c r="D36" s="103" t="s">
        <v>134</v>
      </c>
      <c r="E36" s="89">
        <f>SUM(Таблица25[[#This Row],[Средний балл аттестата]:[Балл первоочередной]])</f>
        <v>11.05</v>
      </c>
      <c r="F36" s="103">
        <v>4.05</v>
      </c>
      <c r="G36" s="102">
        <v>7</v>
      </c>
      <c r="H36" s="102"/>
      <c r="I36" s="103" t="s">
        <v>476</v>
      </c>
      <c r="J36" s="103" t="s">
        <v>5</v>
      </c>
      <c r="K36" s="103" t="s">
        <v>33</v>
      </c>
      <c r="L36" s="103"/>
      <c r="M36" s="103" t="s">
        <v>42</v>
      </c>
      <c r="N36" s="103" t="s">
        <v>42</v>
      </c>
      <c r="O36" s="139" t="s">
        <v>42</v>
      </c>
    </row>
    <row r="37" spans="1:15" s="7" customFormat="1" ht="37.5" x14ac:dyDescent="0.25">
      <c r="A37" s="104">
        <f xml:space="preserve"> ROW()-2</f>
        <v>35</v>
      </c>
      <c r="B37" s="90" t="s">
        <v>630</v>
      </c>
      <c r="C37" s="90" t="s">
        <v>222</v>
      </c>
      <c r="D37" s="87" t="s">
        <v>134</v>
      </c>
      <c r="E37" s="89">
        <f>SUM(Таблица25[[#This Row],[Средний балл аттестата]:[Балл первоочередной]])</f>
        <v>11</v>
      </c>
      <c r="F37" s="89">
        <v>5</v>
      </c>
      <c r="G37" s="89">
        <v>6</v>
      </c>
      <c r="H37" s="89"/>
      <c r="I37" s="87" t="s">
        <v>476</v>
      </c>
      <c r="J37" s="87" t="s">
        <v>33</v>
      </c>
      <c r="K37" s="87"/>
      <c r="L37" s="87"/>
      <c r="M37" s="87" t="s">
        <v>42</v>
      </c>
      <c r="N37" s="87" t="s">
        <v>42</v>
      </c>
      <c r="O37" s="109" t="s">
        <v>42</v>
      </c>
    </row>
    <row r="38" spans="1:15" s="7" customFormat="1" ht="37.5" x14ac:dyDescent="0.25">
      <c r="A38" s="104">
        <f xml:space="preserve"> ROW()-2</f>
        <v>36</v>
      </c>
      <c r="B38" s="90" t="s">
        <v>378</v>
      </c>
      <c r="C38" s="90" t="s">
        <v>222</v>
      </c>
      <c r="D38" s="87" t="s">
        <v>134</v>
      </c>
      <c r="E38" s="89">
        <f>SUM(Таблица25[[#This Row],[Средний балл аттестата]:[Балл первоочередной]])</f>
        <v>10.71</v>
      </c>
      <c r="F38" s="89">
        <v>3.71</v>
      </c>
      <c r="G38" s="89">
        <v>7</v>
      </c>
      <c r="H38" s="89"/>
      <c r="I38" s="87" t="s">
        <v>476</v>
      </c>
      <c r="J38" s="87" t="s">
        <v>33</v>
      </c>
      <c r="K38" s="87" t="s">
        <v>17</v>
      </c>
      <c r="L38" s="87" t="s">
        <v>5</v>
      </c>
      <c r="M38" s="87" t="s">
        <v>42</v>
      </c>
      <c r="N38" s="87" t="s">
        <v>42</v>
      </c>
      <c r="O38" s="109" t="s">
        <v>42</v>
      </c>
    </row>
    <row r="39" spans="1:15" s="7" customFormat="1" ht="94.5" customHeight="1" x14ac:dyDescent="0.25">
      <c r="A39" s="104">
        <f xml:space="preserve"> ROW()-2</f>
        <v>37</v>
      </c>
      <c r="B39" s="90" t="s">
        <v>264</v>
      </c>
      <c r="C39" s="90" t="s">
        <v>223</v>
      </c>
      <c r="D39" s="90" t="s">
        <v>134</v>
      </c>
      <c r="E39" s="89">
        <f>SUM(Таблица25[[#This Row],[Средний балл аттестата]:[Балл первоочередной]])</f>
        <v>10.559999999999999</v>
      </c>
      <c r="F39" s="89">
        <v>4.5599999999999996</v>
      </c>
      <c r="G39" s="89">
        <v>6</v>
      </c>
      <c r="H39" s="89"/>
      <c r="I39" s="87" t="s">
        <v>476</v>
      </c>
      <c r="J39" s="87" t="s">
        <v>33</v>
      </c>
      <c r="K39" s="87" t="s">
        <v>17</v>
      </c>
      <c r="L39" s="87"/>
      <c r="M39" s="87" t="s">
        <v>42</v>
      </c>
      <c r="N39" s="87" t="s">
        <v>42</v>
      </c>
      <c r="O39" s="109" t="s">
        <v>42</v>
      </c>
    </row>
    <row r="40" spans="1:15" s="7" customFormat="1" ht="37.5" x14ac:dyDescent="0.25">
      <c r="A40" s="104">
        <f>ROW()-2</f>
        <v>38</v>
      </c>
      <c r="B40" s="90" t="s">
        <v>340</v>
      </c>
      <c r="C40" s="90" t="s">
        <v>222</v>
      </c>
      <c r="D40" s="87" t="s">
        <v>134</v>
      </c>
      <c r="E40" s="89">
        <f>SUM(Таблица25[[#This Row],[Средний балл аттестата]:[Балл первоочередной]])</f>
        <v>10.530000000000001</v>
      </c>
      <c r="F40" s="89">
        <v>4.53</v>
      </c>
      <c r="G40" s="89">
        <v>6</v>
      </c>
      <c r="H40" s="87"/>
      <c r="I40" s="87" t="s">
        <v>476</v>
      </c>
      <c r="J40" s="87" t="s">
        <v>33</v>
      </c>
      <c r="K40" s="87" t="s">
        <v>7</v>
      </c>
      <c r="L40" s="87" t="s">
        <v>52</v>
      </c>
      <c r="M40" s="87" t="s">
        <v>42</v>
      </c>
      <c r="N40" s="87" t="s">
        <v>42</v>
      </c>
      <c r="O40" s="109" t="s">
        <v>42</v>
      </c>
    </row>
    <row r="41" spans="1:15" s="7" customFormat="1" ht="37.5" x14ac:dyDescent="0.25">
      <c r="A41" s="104">
        <f>ROW()-2</f>
        <v>39</v>
      </c>
      <c r="B41" s="90" t="s">
        <v>297</v>
      </c>
      <c r="C41" s="90" t="s">
        <v>222</v>
      </c>
      <c r="D41" s="90" t="s">
        <v>134</v>
      </c>
      <c r="E41" s="89">
        <f>SUM(Таблица25[[#This Row],[Средний балл аттестата]:[Балл первоочередной]])</f>
        <v>10.370000000000001</v>
      </c>
      <c r="F41" s="89">
        <v>4.37</v>
      </c>
      <c r="G41" s="89">
        <v>6</v>
      </c>
      <c r="H41" s="89"/>
      <c r="I41" s="87" t="s">
        <v>476</v>
      </c>
      <c r="J41" s="87" t="s">
        <v>33</v>
      </c>
      <c r="K41" s="87" t="s">
        <v>47</v>
      </c>
      <c r="L41" s="87" t="s">
        <v>115</v>
      </c>
      <c r="M41" s="87" t="s">
        <v>42</v>
      </c>
      <c r="N41" s="87" t="s">
        <v>42</v>
      </c>
      <c r="O41" s="109" t="s">
        <v>44</v>
      </c>
    </row>
    <row r="42" spans="1:15" s="7" customFormat="1" ht="37.5" x14ac:dyDescent="0.25">
      <c r="A42" s="104">
        <f>ROW()-2</f>
        <v>40</v>
      </c>
      <c r="B42" s="90" t="s">
        <v>265</v>
      </c>
      <c r="C42" s="90" t="s">
        <v>223</v>
      </c>
      <c r="D42" s="89" t="s">
        <v>134</v>
      </c>
      <c r="E42" s="89">
        <f>SUM(Таблица25[[#This Row],[Средний балл аттестата]:[Балл первоочередной]])</f>
        <v>10.32</v>
      </c>
      <c r="F42" s="89">
        <v>4.32</v>
      </c>
      <c r="G42" s="89">
        <v>6</v>
      </c>
      <c r="H42" s="89"/>
      <c r="I42" s="87" t="s">
        <v>476</v>
      </c>
      <c r="J42" s="87" t="s">
        <v>17</v>
      </c>
      <c r="K42" s="87" t="s">
        <v>33</v>
      </c>
      <c r="L42" s="87"/>
      <c r="M42" s="87" t="s">
        <v>42</v>
      </c>
      <c r="N42" s="87" t="s">
        <v>42</v>
      </c>
      <c r="O42" s="109" t="s">
        <v>42</v>
      </c>
    </row>
    <row r="43" spans="1:15" s="7" customFormat="1" ht="37.5" x14ac:dyDescent="0.25">
      <c r="A43" s="104">
        <f xml:space="preserve"> ROW()-2</f>
        <v>41</v>
      </c>
      <c r="B43" s="87" t="s">
        <v>672</v>
      </c>
      <c r="C43" s="87" t="s">
        <v>222</v>
      </c>
      <c r="D43" s="87" t="s">
        <v>134</v>
      </c>
      <c r="E43" s="89">
        <f>SUM(Таблица25[[#This Row],[Средний балл аттестата]:[Балл первоочередной]])</f>
        <v>10.25</v>
      </c>
      <c r="F43" s="89">
        <v>4.25</v>
      </c>
      <c r="G43" s="89">
        <v>6</v>
      </c>
      <c r="H43" s="89"/>
      <c r="I43" s="87" t="s">
        <v>476</v>
      </c>
      <c r="J43" s="87" t="s">
        <v>33</v>
      </c>
      <c r="K43" s="87" t="s">
        <v>47</v>
      </c>
      <c r="L43" s="87" t="s">
        <v>358</v>
      </c>
      <c r="M43" s="87" t="s">
        <v>42</v>
      </c>
      <c r="N43" s="87" t="s">
        <v>42</v>
      </c>
      <c r="O43" s="109" t="s">
        <v>44</v>
      </c>
    </row>
    <row r="44" spans="1:15" s="427" customFormat="1" ht="37.5" x14ac:dyDescent="0.25">
      <c r="A44" s="104">
        <f xml:space="preserve"> ROW()-2</f>
        <v>42</v>
      </c>
      <c r="B44" s="90" t="s">
        <v>586</v>
      </c>
      <c r="C44" s="90" t="s">
        <v>222</v>
      </c>
      <c r="D44" s="87" t="s">
        <v>134</v>
      </c>
      <c r="E44" s="89">
        <f>SUM(Таблица25[[#This Row],[Средний балл аттестата]:[Балл первоочередной]])</f>
        <v>10.219999999999999</v>
      </c>
      <c r="F44" s="89">
        <v>4.22</v>
      </c>
      <c r="G44" s="89">
        <v>6</v>
      </c>
      <c r="H44" s="89"/>
      <c r="I44" s="87" t="s">
        <v>477</v>
      </c>
      <c r="J44" s="87" t="s">
        <v>33</v>
      </c>
      <c r="K44" s="87" t="s">
        <v>17</v>
      </c>
      <c r="L44" s="87"/>
      <c r="M44" s="87" t="s">
        <v>42</v>
      </c>
      <c r="N44" s="87" t="s">
        <v>42</v>
      </c>
      <c r="O44" s="109" t="s">
        <v>42</v>
      </c>
    </row>
    <row r="45" spans="1:15" s="7" customFormat="1" ht="37.5" x14ac:dyDescent="0.25">
      <c r="A45" s="104">
        <f>ROW()-2</f>
        <v>43</v>
      </c>
      <c r="B45" s="90" t="s">
        <v>352</v>
      </c>
      <c r="C45" s="90" t="s">
        <v>224</v>
      </c>
      <c r="D45" s="90" t="s">
        <v>134</v>
      </c>
      <c r="E45" s="89">
        <f>SUM(Таблица25[[#This Row],[Средний балл аттестата]:[Балл первоочередной]])</f>
        <v>10.210000000000001</v>
      </c>
      <c r="F45" s="89">
        <v>4.21</v>
      </c>
      <c r="G45" s="89">
        <v>6</v>
      </c>
      <c r="H45" s="87"/>
      <c r="I45" s="87" t="s">
        <v>476</v>
      </c>
      <c r="J45" s="87" t="s">
        <v>33</v>
      </c>
      <c r="K45" s="87" t="s">
        <v>17</v>
      </c>
      <c r="L45" s="87"/>
      <c r="M45" s="87" t="s">
        <v>42</v>
      </c>
      <c r="N45" s="87" t="s">
        <v>42</v>
      </c>
      <c r="O45" s="109" t="s">
        <v>42</v>
      </c>
    </row>
    <row r="46" spans="1:15" s="427" customFormat="1" ht="37.5" x14ac:dyDescent="0.25">
      <c r="A46" s="95">
        <f>ROW()-2</f>
        <v>44</v>
      </c>
      <c r="B46" s="87" t="s">
        <v>824</v>
      </c>
      <c r="C46" s="87" t="s">
        <v>222</v>
      </c>
      <c r="D46" s="87" t="s">
        <v>134</v>
      </c>
      <c r="E46" s="89">
        <f>SUM(Таблица25[[#This Row],[Средний балл аттестата]:[Балл первоочередной]])</f>
        <v>10.190000000000001</v>
      </c>
      <c r="F46" s="89">
        <v>4.1900000000000004</v>
      </c>
      <c r="G46" s="89">
        <v>6</v>
      </c>
      <c r="H46" s="87"/>
      <c r="I46" s="87" t="s">
        <v>477</v>
      </c>
      <c r="J46" s="87" t="s">
        <v>17</v>
      </c>
      <c r="K46" s="87" t="s">
        <v>33</v>
      </c>
      <c r="L46" s="87" t="s">
        <v>115</v>
      </c>
      <c r="M46" s="87" t="s">
        <v>42</v>
      </c>
      <c r="N46" s="87" t="s">
        <v>42</v>
      </c>
      <c r="O46" s="109" t="s">
        <v>44</v>
      </c>
    </row>
    <row r="47" spans="1:15" s="7" customFormat="1" ht="37.5" x14ac:dyDescent="0.25">
      <c r="A47" s="104">
        <f xml:space="preserve"> ROW() - 2</f>
        <v>45</v>
      </c>
      <c r="B47" s="87" t="s">
        <v>236</v>
      </c>
      <c r="C47" s="87" t="s">
        <v>222</v>
      </c>
      <c r="D47" s="87" t="s">
        <v>134</v>
      </c>
      <c r="E47" s="89">
        <f>SUM(Таблица25[[#This Row],[Средний балл аттестата]:[Балл первоочередной]])</f>
        <v>10</v>
      </c>
      <c r="F47" s="89">
        <v>5</v>
      </c>
      <c r="G47" s="89">
        <v>5</v>
      </c>
      <c r="H47" s="89"/>
      <c r="I47" s="87" t="s">
        <v>477</v>
      </c>
      <c r="J47" s="87" t="s">
        <v>33</v>
      </c>
      <c r="K47" s="87"/>
      <c r="L47" s="87"/>
      <c r="M47" s="87" t="s">
        <v>42</v>
      </c>
      <c r="N47" s="87" t="s">
        <v>42</v>
      </c>
      <c r="O47" s="109" t="s">
        <v>42</v>
      </c>
    </row>
    <row r="48" spans="1:15" s="7" customFormat="1" ht="56.25" x14ac:dyDescent="0.25">
      <c r="A48" s="104">
        <f xml:space="preserve"> ROW()-2</f>
        <v>46</v>
      </c>
      <c r="B48" s="90" t="s">
        <v>950</v>
      </c>
      <c r="C48" s="90" t="s">
        <v>223</v>
      </c>
      <c r="D48" s="87" t="s">
        <v>134</v>
      </c>
      <c r="E48" s="89">
        <f>SUM(Таблица25[[#This Row],[Средний балл аттестата]:[Балл первоочередной]])</f>
        <v>9.94</v>
      </c>
      <c r="F48" s="89">
        <v>3.94</v>
      </c>
      <c r="G48" s="89">
        <v>6</v>
      </c>
      <c r="H48" s="89"/>
      <c r="I48" s="87" t="s">
        <v>476</v>
      </c>
      <c r="J48" s="87" t="s">
        <v>1071</v>
      </c>
      <c r="K48" s="87" t="s">
        <v>33</v>
      </c>
      <c r="L48" s="87" t="s">
        <v>5</v>
      </c>
      <c r="M48" s="87" t="s">
        <v>42</v>
      </c>
      <c r="N48" s="87" t="s">
        <v>42</v>
      </c>
      <c r="O48" s="109" t="s">
        <v>44</v>
      </c>
    </row>
    <row r="49" spans="1:15" s="7" customFormat="1" ht="37.5" x14ac:dyDescent="0.25">
      <c r="A49" s="104">
        <f xml:space="preserve"> ROW()-2</f>
        <v>47</v>
      </c>
      <c r="B49" s="90" t="s">
        <v>964</v>
      </c>
      <c r="C49" s="90" t="s">
        <v>222</v>
      </c>
      <c r="D49" s="87" t="s">
        <v>134</v>
      </c>
      <c r="E49" s="89">
        <f>SUM(Таблица25[[#This Row],[Средний балл аттестата]:[Балл первоочередной]])</f>
        <v>9.7899999999999991</v>
      </c>
      <c r="F49" s="89">
        <v>3.79</v>
      </c>
      <c r="G49" s="89">
        <v>6</v>
      </c>
      <c r="H49" s="87"/>
      <c r="I49" s="87" t="s">
        <v>477</v>
      </c>
      <c r="J49" s="87" t="s">
        <v>33</v>
      </c>
      <c r="K49" s="87"/>
      <c r="L49" s="87"/>
      <c r="M49" s="87" t="s">
        <v>42</v>
      </c>
      <c r="N49" s="87" t="s">
        <v>42</v>
      </c>
      <c r="O49" s="109" t="s">
        <v>44</v>
      </c>
    </row>
    <row r="50" spans="1:15" s="7" customFormat="1" ht="69" customHeight="1" x14ac:dyDescent="0.25">
      <c r="A50" s="104">
        <f xml:space="preserve"> ROW()-2</f>
        <v>48</v>
      </c>
      <c r="B50" s="87" t="s">
        <v>362</v>
      </c>
      <c r="C50" s="87" t="s">
        <v>222</v>
      </c>
      <c r="D50" s="87" t="s">
        <v>134</v>
      </c>
      <c r="E50" s="89">
        <f>SUM(Таблица25[[#This Row],[Средний балл аттестата]:[Балл первоочередной]])</f>
        <v>9.5599999999999987</v>
      </c>
      <c r="F50" s="89">
        <v>4.5599999999999996</v>
      </c>
      <c r="G50" s="89">
        <v>5</v>
      </c>
      <c r="H50" s="89"/>
      <c r="I50" s="87" t="s">
        <v>476</v>
      </c>
      <c r="J50" s="87" t="s">
        <v>33</v>
      </c>
      <c r="K50" s="87" t="s">
        <v>17</v>
      </c>
      <c r="L50" s="87" t="s">
        <v>5</v>
      </c>
      <c r="M50" s="87" t="s">
        <v>42</v>
      </c>
      <c r="N50" s="87" t="s">
        <v>42</v>
      </c>
      <c r="O50" s="109" t="s">
        <v>44</v>
      </c>
    </row>
    <row r="51" spans="1:15" s="7" customFormat="1" ht="37.5" x14ac:dyDescent="0.25">
      <c r="A51" s="104">
        <f xml:space="preserve"> ROW() - 2</f>
        <v>49</v>
      </c>
      <c r="B51" s="87" t="s">
        <v>185</v>
      </c>
      <c r="C51" s="87" t="s">
        <v>222</v>
      </c>
      <c r="D51" s="87" t="s">
        <v>134</v>
      </c>
      <c r="E51" s="89">
        <f>SUM(Таблица25[[#This Row],[Средний балл аттестата]:[Балл первоочередной]])</f>
        <v>9.5</v>
      </c>
      <c r="F51" s="89">
        <v>4.5</v>
      </c>
      <c r="G51" s="89">
        <v>5</v>
      </c>
      <c r="H51" s="87"/>
      <c r="I51" s="87" t="s">
        <v>476</v>
      </c>
      <c r="J51" s="87" t="s">
        <v>17</v>
      </c>
      <c r="K51" s="87" t="s">
        <v>33</v>
      </c>
      <c r="L51" s="87"/>
      <c r="M51" s="87" t="s">
        <v>42</v>
      </c>
      <c r="N51" s="87" t="s">
        <v>42</v>
      </c>
      <c r="O51" s="109" t="s">
        <v>42</v>
      </c>
    </row>
    <row r="52" spans="1:15" s="7" customFormat="1" ht="37.5" x14ac:dyDescent="0.25">
      <c r="A52" s="104">
        <f xml:space="preserve"> ROW()-2</f>
        <v>50</v>
      </c>
      <c r="B52" s="90" t="s">
        <v>960</v>
      </c>
      <c r="C52" s="90" t="s">
        <v>222</v>
      </c>
      <c r="D52" s="87" t="s">
        <v>134</v>
      </c>
      <c r="E52" s="89">
        <f>SUM(Таблица25[[#This Row],[Средний балл аттестата]:[Балл первоочередной]])</f>
        <v>9.4700000000000006</v>
      </c>
      <c r="F52" s="89">
        <v>3.47</v>
      </c>
      <c r="G52" s="89">
        <v>6</v>
      </c>
      <c r="H52" s="89"/>
      <c r="I52" s="87" t="s">
        <v>476</v>
      </c>
      <c r="J52" s="87" t="s">
        <v>33</v>
      </c>
      <c r="K52" s="87" t="s">
        <v>5</v>
      </c>
      <c r="L52" s="87" t="s">
        <v>115</v>
      </c>
      <c r="M52" s="87" t="s">
        <v>42</v>
      </c>
      <c r="N52" s="87" t="s">
        <v>42</v>
      </c>
      <c r="O52" s="109" t="s">
        <v>42</v>
      </c>
    </row>
    <row r="53" spans="1:15" s="7" customFormat="1" ht="37.5" x14ac:dyDescent="0.25">
      <c r="A53" s="104">
        <f>ROW()-2</f>
        <v>51</v>
      </c>
      <c r="B53" s="87" t="s">
        <v>788</v>
      </c>
      <c r="C53" s="87" t="s">
        <v>224</v>
      </c>
      <c r="D53" s="87" t="s">
        <v>134</v>
      </c>
      <c r="E53" s="89">
        <f>SUM(Таблица25[[#This Row],[Средний балл аттестата]:[Балл первоочередной]])</f>
        <v>9.33</v>
      </c>
      <c r="F53" s="89">
        <v>3.33</v>
      </c>
      <c r="G53" s="89">
        <v>6</v>
      </c>
      <c r="H53" s="87"/>
      <c r="I53" s="90" t="s">
        <v>477</v>
      </c>
      <c r="J53" s="87" t="s">
        <v>17</v>
      </c>
      <c r="K53" s="87" t="s">
        <v>33</v>
      </c>
      <c r="L53" s="87" t="s">
        <v>5</v>
      </c>
      <c r="M53" s="87" t="s">
        <v>42</v>
      </c>
      <c r="N53" s="87" t="s">
        <v>42</v>
      </c>
      <c r="O53" s="109" t="s">
        <v>44</v>
      </c>
    </row>
    <row r="54" spans="1:15" s="7" customFormat="1" ht="56.25" x14ac:dyDescent="0.25">
      <c r="A54" s="104">
        <f>ROW()-2</f>
        <v>52</v>
      </c>
      <c r="B54" s="90" t="s">
        <v>594</v>
      </c>
      <c r="C54" s="90" t="s">
        <v>222</v>
      </c>
      <c r="D54" s="87" t="s">
        <v>134</v>
      </c>
      <c r="E54" s="89">
        <f>SUM(Таблица25[[#This Row],[Средний балл аттестата]:[Балл первоочередной]])</f>
        <v>9.32</v>
      </c>
      <c r="F54" s="89">
        <v>4.32</v>
      </c>
      <c r="G54" s="89">
        <v>5</v>
      </c>
      <c r="H54" s="87"/>
      <c r="I54" s="87" t="s">
        <v>477</v>
      </c>
      <c r="J54" s="87" t="s">
        <v>110</v>
      </c>
      <c r="K54" s="87" t="s">
        <v>595</v>
      </c>
      <c r="L54" s="87" t="s">
        <v>33</v>
      </c>
      <c r="M54" s="87" t="s">
        <v>42</v>
      </c>
      <c r="N54" s="87" t="s">
        <v>42</v>
      </c>
      <c r="O54" s="109" t="s">
        <v>42</v>
      </c>
    </row>
    <row r="55" spans="1:15" s="85" customFormat="1" ht="37.5" x14ac:dyDescent="0.25">
      <c r="A55" s="104">
        <f xml:space="preserve"> ROW()-2</f>
        <v>53</v>
      </c>
      <c r="B55" s="87" t="s">
        <v>637</v>
      </c>
      <c r="C55" s="87" t="s">
        <v>222</v>
      </c>
      <c r="D55" s="87" t="s">
        <v>134</v>
      </c>
      <c r="E55" s="89">
        <f>SUM(Таблица25[[#This Row],[Средний балл аттестата]:[Балл первоочередной]])</f>
        <v>9.3099999999999987</v>
      </c>
      <c r="F55" s="89">
        <v>4.3099999999999996</v>
      </c>
      <c r="G55" s="89">
        <v>5</v>
      </c>
      <c r="H55" s="89"/>
      <c r="I55" s="87" t="s">
        <v>476</v>
      </c>
      <c r="J55" s="87" t="s">
        <v>33</v>
      </c>
      <c r="K55" s="87" t="s">
        <v>17</v>
      </c>
      <c r="L55" s="87" t="s">
        <v>5</v>
      </c>
      <c r="M55" s="87" t="s">
        <v>42</v>
      </c>
      <c r="N55" s="87" t="s">
        <v>42</v>
      </c>
      <c r="O55" s="109" t="s">
        <v>44</v>
      </c>
    </row>
    <row r="56" spans="1:15" s="85" customFormat="1" ht="37.5" x14ac:dyDescent="0.25">
      <c r="A56" s="104">
        <f xml:space="preserve"> ROW()-2</f>
        <v>54</v>
      </c>
      <c r="B56" s="90" t="s">
        <v>375</v>
      </c>
      <c r="C56" s="90" t="s">
        <v>222</v>
      </c>
      <c r="D56" s="87" t="s">
        <v>134</v>
      </c>
      <c r="E56" s="89">
        <f>SUM(Таблица25[[#This Row],[Средний балл аттестата]:[Балл первоочередной]])</f>
        <v>9.2899999999999991</v>
      </c>
      <c r="F56" s="89">
        <v>4.29</v>
      </c>
      <c r="G56" s="89">
        <v>5</v>
      </c>
      <c r="H56" s="89"/>
      <c r="I56" s="87" t="s">
        <v>477</v>
      </c>
      <c r="J56" s="87" t="s">
        <v>33</v>
      </c>
      <c r="K56" s="87" t="s">
        <v>17</v>
      </c>
      <c r="L56" s="87"/>
      <c r="M56" s="87" t="s">
        <v>42</v>
      </c>
      <c r="N56" s="87" t="s">
        <v>42</v>
      </c>
      <c r="O56" s="109" t="s">
        <v>42</v>
      </c>
    </row>
    <row r="57" spans="1:15" s="85" customFormat="1" ht="37.5" x14ac:dyDescent="0.25">
      <c r="A57" s="104">
        <f>ROW()-2</f>
        <v>55</v>
      </c>
      <c r="B57" s="87" t="s">
        <v>291</v>
      </c>
      <c r="C57" s="87" t="s">
        <v>222</v>
      </c>
      <c r="D57" s="87" t="s">
        <v>134</v>
      </c>
      <c r="E57" s="89">
        <f>SUM(Таблица25[[#This Row],[Средний балл аттестата]:[Балл первоочередной]])</f>
        <v>9.129999999999999</v>
      </c>
      <c r="F57" s="89">
        <v>4.13</v>
      </c>
      <c r="G57" s="89">
        <v>5</v>
      </c>
      <c r="H57" s="89"/>
      <c r="I57" s="87" t="s">
        <v>476</v>
      </c>
      <c r="J57" s="87" t="s">
        <v>33</v>
      </c>
      <c r="K57" s="87" t="s">
        <v>17</v>
      </c>
      <c r="L57" s="87"/>
      <c r="M57" s="87" t="s">
        <v>42</v>
      </c>
      <c r="N57" s="87" t="s">
        <v>42</v>
      </c>
      <c r="O57" s="109" t="s">
        <v>44</v>
      </c>
    </row>
    <row r="58" spans="1:15" s="7" customFormat="1" ht="37.5" x14ac:dyDescent="0.25">
      <c r="A58" s="104">
        <f xml:space="preserve"> ROW()-2</f>
        <v>56</v>
      </c>
      <c r="B58" s="90" t="s">
        <v>986</v>
      </c>
      <c r="C58" s="90" t="s">
        <v>222</v>
      </c>
      <c r="D58" s="87" t="s">
        <v>134</v>
      </c>
      <c r="E58" s="89">
        <f>SUM(Таблица25[[#This Row],[Средний балл аттестата]:[Балл первоочередной]])</f>
        <v>9</v>
      </c>
      <c r="F58" s="89">
        <v>4</v>
      </c>
      <c r="G58" s="89">
        <v>5</v>
      </c>
      <c r="H58" s="87"/>
      <c r="I58" s="87" t="s">
        <v>477</v>
      </c>
      <c r="J58" s="87" t="s">
        <v>33</v>
      </c>
      <c r="K58" s="87" t="s">
        <v>17</v>
      </c>
      <c r="L58" s="87" t="s">
        <v>5</v>
      </c>
      <c r="M58" s="87" t="s">
        <v>42</v>
      </c>
      <c r="N58" s="87" t="s">
        <v>42</v>
      </c>
      <c r="O58" s="109" t="s">
        <v>42</v>
      </c>
    </row>
    <row r="59" spans="1:15" s="7" customFormat="1" ht="18.75" x14ac:dyDescent="0.3">
      <c r="A59" s="104">
        <f>ROW()-2</f>
        <v>57</v>
      </c>
      <c r="B59" s="103" t="s">
        <v>1040</v>
      </c>
      <c r="C59" s="87" t="s">
        <v>223</v>
      </c>
      <c r="D59" s="103" t="s">
        <v>136</v>
      </c>
      <c r="E59" s="89">
        <f>SUM(Таблица25[[#This Row],[Средний балл аттестата]:[Балл первоочередной]])</f>
        <v>8.89</v>
      </c>
      <c r="F59" s="87">
        <v>3.89</v>
      </c>
      <c r="G59" s="89">
        <v>5</v>
      </c>
      <c r="H59" s="89"/>
      <c r="I59" s="87" t="s">
        <v>476</v>
      </c>
      <c r="J59" s="87" t="s">
        <v>5</v>
      </c>
      <c r="K59" s="87" t="s">
        <v>110</v>
      </c>
      <c r="L59" s="87" t="s">
        <v>1157</v>
      </c>
      <c r="M59" s="103" t="s">
        <v>42</v>
      </c>
      <c r="N59" s="103"/>
      <c r="O59" s="139" t="s">
        <v>42</v>
      </c>
    </row>
    <row r="60" spans="1:15" s="7" customFormat="1" ht="37.5" x14ac:dyDescent="0.25">
      <c r="A60" s="104">
        <f xml:space="preserve"> ROW()-2</f>
        <v>58</v>
      </c>
      <c r="B60" s="90" t="s">
        <v>434</v>
      </c>
      <c r="C60" s="90" t="s">
        <v>222</v>
      </c>
      <c r="D60" s="87" t="s">
        <v>134</v>
      </c>
      <c r="E60" s="89">
        <f>SUM(Таблица25[[#This Row],[Средний балл аттестата]:[Балл первоочередной]])</f>
        <v>8.879999999999999</v>
      </c>
      <c r="F60" s="89">
        <v>3.88</v>
      </c>
      <c r="G60" s="89">
        <v>5</v>
      </c>
      <c r="H60" s="89"/>
      <c r="I60" s="87" t="s">
        <v>476</v>
      </c>
      <c r="J60" s="87" t="s">
        <v>33</v>
      </c>
      <c r="K60" s="87" t="s">
        <v>17</v>
      </c>
      <c r="L60" s="87" t="s">
        <v>115</v>
      </c>
      <c r="M60" s="87" t="s">
        <v>42</v>
      </c>
      <c r="N60" s="87" t="s">
        <v>42</v>
      </c>
      <c r="O60" s="109" t="s">
        <v>42</v>
      </c>
    </row>
    <row r="61" spans="1:15" s="85" customFormat="1" ht="37.5" x14ac:dyDescent="0.25">
      <c r="A61" s="104">
        <f xml:space="preserve"> ROW()-2</f>
        <v>59</v>
      </c>
      <c r="B61" s="98" t="s">
        <v>898</v>
      </c>
      <c r="C61" s="98" t="s">
        <v>222</v>
      </c>
      <c r="D61" s="92" t="s">
        <v>134</v>
      </c>
      <c r="E61" s="89">
        <f>SUM(Таблица25[[#This Row],[Средний балл аттестата]:[Балл первоочередной]])</f>
        <v>8.86</v>
      </c>
      <c r="F61" s="100">
        <v>3.86</v>
      </c>
      <c r="G61" s="100">
        <v>5</v>
      </c>
      <c r="H61" s="100"/>
      <c r="I61" s="87" t="s">
        <v>476</v>
      </c>
      <c r="J61" s="92" t="s">
        <v>33</v>
      </c>
      <c r="K61" s="92" t="s">
        <v>17</v>
      </c>
      <c r="L61" s="92" t="s">
        <v>115</v>
      </c>
      <c r="M61" s="92" t="s">
        <v>42</v>
      </c>
      <c r="N61" s="92" t="s">
        <v>42</v>
      </c>
      <c r="O61" s="134" t="s">
        <v>44</v>
      </c>
    </row>
    <row r="62" spans="1:15" s="7" customFormat="1" ht="37.5" x14ac:dyDescent="0.25">
      <c r="A62" s="104">
        <f xml:space="preserve"> ROW()-2</f>
        <v>60</v>
      </c>
      <c r="B62" s="87" t="s">
        <v>732</v>
      </c>
      <c r="C62" s="87" t="s">
        <v>222</v>
      </c>
      <c r="D62" s="87" t="s">
        <v>134</v>
      </c>
      <c r="E62" s="89">
        <f>SUM(Таблица25[[#This Row],[Средний балл аттестата]:[Балл первоочередной]])</f>
        <v>8.81</v>
      </c>
      <c r="F62" s="89">
        <v>3.81</v>
      </c>
      <c r="G62" s="89">
        <v>5</v>
      </c>
      <c r="H62" s="87"/>
      <c r="I62" s="89" t="s">
        <v>476</v>
      </c>
      <c r="J62" s="87" t="s">
        <v>33</v>
      </c>
      <c r="K62" s="87"/>
      <c r="L62" s="87"/>
      <c r="M62" s="87" t="s">
        <v>42</v>
      </c>
      <c r="N62" s="87" t="s">
        <v>42</v>
      </c>
      <c r="O62" s="109" t="s">
        <v>44</v>
      </c>
    </row>
    <row r="63" spans="1:15" s="7" customFormat="1" ht="37.5" x14ac:dyDescent="0.25">
      <c r="A63" s="95">
        <f xml:space="preserve"> ROW() - 2</f>
        <v>61</v>
      </c>
      <c r="B63" s="95" t="s">
        <v>153</v>
      </c>
      <c r="C63" s="94" t="s">
        <v>222</v>
      </c>
      <c r="D63" s="94" t="s">
        <v>134</v>
      </c>
      <c r="E63" s="89">
        <f>SUM(Таблица25[[#This Row],[Средний балл аттестата]:[Балл первоочередной]])</f>
        <v>8.7800000000000011</v>
      </c>
      <c r="F63" s="97">
        <v>4.78</v>
      </c>
      <c r="G63" s="97">
        <v>4</v>
      </c>
      <c r="H63" s="97"/>
      <c r="I63" s="87" t="s">
        <v>477</v>
      </c>
      <c r="J63" s="94" t="s">
        <v>33</v>
      </c>
      <c r="K63" s="94" t="s">
        <v>17</v>
      </c>
      <c r="L63" s="94"/>
      <c r="M63" s="94" t="s">
        <v>42</v>
      </c>
      <c r="N63" s="94" t="s">
        <v>42</v>
      </c>
      <c r="O63" s="94" t="s">
        <v>42</v>
      </c>
    </row>
    <row r="64" spans="1:15" s="85" customFormat="1" ht="37.5" x14ac:dyDescent="0.25">
      <c r="A64" s="104">
        <f>ROW()-2</f>
        <v>62</v>
      </c>
      <c r="B64" s="87" t="s">
        <v>700</v>
      </c>
      <c r="C64" s="87" t="s">
        <v>222</v>
      </c>
      <c r="D64" s="87" t="s">
        <v>134</v>
      </c>
      <c r="E64" s="89">
        <f>SUM(Таблица25[[#This Row],[Средний балл аттестата]:[Балл первоочередной]])</f>
        <v>8.7200000000000006</v>
      </c>
      <c r="F64" s="89">
        <v>3.72</v>
      </c>
      <c r="G64" s="89">
        <v>5</v>
      </c>
      <c r="H64" s="89"/>
      <c r="I64" s="89" t="s">
        <v>476</v>
      </c>
      <c r="J64" s="87" t="s">
        <v>33</v>
      </c>
      <c r="K64" s="87" t="s">
        <v>5</v>
      </c>
      <c r="L64" s="87"/>
      <c r="M64" s="87" t="s">
        <v>42</v>
      </c>
      <c r="N64" s="87" t="s">
        <v>42</v>
      </c>
      <c r="O64" s="109" t="s">
        <v>42</v>
      </c>
    </row>
    <row r="65" spans="1:17" s="7" customFormat="1" ht="56.25" x14ac:dyDescent="0.25">
      <c r="A65" s="104">
        <f xml:space="preserve"> ROW() - 2</f>
        <v>63</v>
      </c>
      <c r="B65" s="87" t="s">
        <v>189</v>
      </c>
      <c r="C65" s="87" t="s">
        <v>222</v>
      </c>
      <c r="D65" s="87" t="s">
        <v>134</v>
      </c>
      <c r="E65" s="89">
        <f>SUM(Таблица25[[#This Row],[Средний балл аттестата]:[Балл первоочередной]])</f>
        <v>8.69</v>
      </c>
      <c r="F65" s="89">
        <v>3.69</v>
      </c>
      <c r="G65" s="89">
        <v>5</v>
      </c>
      <c r="H65" s="89"/>
      <c r="I65" s="87" t="s">
        <v>476</v>
      </c>
      <c r="J65" s="87" t="s">
        <v>33</v>
      </c>
      <c r="K65" s="87" t="s">
        <v>1071</v>
      </c>
      <c r="L65" s="87"/>
      <c r="M65" s="87" t="s">
        <v>42</v>
      </c>
      <c r="N65" s="87" t="s">
        <v>42</v>
      </c>
      <c r="O65" s="109" t="s">
        <v>44</v>
      </c>
    </row>
    <row r="66" spans="1:17" s="85" customFormat="1" ht="56.25" x14ac:dyDescent="0.25">
      <c r="A66" s="104">
        <f xml:space="preserve"> ROW() - 2</f>
        <v>64</v>
      </c>
      <c r="B66" s="87" t="s">
        <v>219</v>
      </c>
      <c r="C66" s="87" t="s">
        <v>222</v>
      </c>
      <c r="D66" s="87" t="s">
        <v>134</v>
      </c>
      <c r="E66" s="89">
        <f>SUM(Таблица25[[#This Row],[Средний балл аттестата]:[Балл первоочередной]])</f>
        <v>8.4700000000000006</v>
      </c>
      <c r="F66" s="87">
        <v>3.47</v>
      </c>
      <c r="G66" s="89">
        <v>5</v>
      </c>
      <c r="H66" s="89"/>
      <c r="I66" s="87" t="s">
        <v>476</v>
      </c>
      <c r="J66" s="87" t="s">
        <v>33</v>
      </c>
      <c r="K66" s="87"/>
      <c r="L66" s="87"/>
      <c r="M66" s="87" t="s">
        <v>42</v>
      </c>
      <c r="N66" s="87" t="s">
        <v>220</v>
      </c>
      <c r="O66" s="109" t="s">
        <v>42</v>
      </c>
    </row>
    <row r="67" spans="1:17" s="7" customFormat="1" ht="37.5" x14ac:dyDescent="0.25">
      <c r="A67" s="104">
        <f xml:space="preserve"> ROW() - 2</f>
        <v>65</v>
      </c>
      <c r="B67" s="90" t="s">
        <v>129</v>
      </c>
      <c r="C67" s="87" t="s">
        <v>222</v>
      </c>
      <c r="D67" s="87" t="s">
        <v>134</v>
      </c>
      <c r="E67" s="89">
        <f>SUM(Таблица25[[#This Row],[Средний балл аттестата]:[Балл первоочередной]])</f>
        <v>8.4699999999999989</v>
      </c>
      <c r="F67" s="89">
        <v>4.47</v>
      </c>
      <c r="G67" s="89">
        <v>4</v>
      </c>
      <c r="H67" s="87"/>
      <c r="I67" s="87" t="s">
        <v>476</v>
      </c>
      <c r="J67" s="87" t="s">
        <v>17</v>
      </c>
      <c r="K67" s="87" t="s">
        <v>33</v>
      </c>
      <c r="L67" s="87"/>
      <c r="M67" s="87" t="s">
        <v>42</v>
      </c>
      <c r="N67" s="87" t="s">
        <v>42</v>
      </c>
      <c r="O67" s="109" t="s">
        <v>42</v>
      </c>
    </row>
    <row r="68" spans="1:17" s="85" customFormat="1" ht="37.5" x14ac:dyDescent="0.25">
      <c r="A68" s="104">
        <f xml:space="preserve"> ROW()-2</f>
        <v>66</v>
      </c>
      <c r="B68" s="87" t="s">
        <v>372</v>
      </c>
      <c r="C68" s="87" t="s">
        <v>222</v>
      </c>
      <c r="D68" s="87" t="s">
        <v>134</v>
      </c>
      <c r="E68" s="89">
        <f>SUM(Таблица25[[#This Row],[Средний балл аттестата]:[Балл первоочередной]])</f>
        <v>8.4400000000000013</v>
      </c>
      <c r="F68" s="89">
        <v>4.4400000000000004</v>
      </c>
      <c r="G68" s="89">
        <v>4</v>
      </c>
      <c r="H68" s="89"/>
      <c r="I68" s="87" t="s">
        <v>477</v>
      </c>
      <c r="J68" s="87" t="s">
        <v>33</v>
      </c>
      <c r="K68" s="87" t="s">
        <v>17</v>
      </c>
      <c r="L68" s="87" t="s">
        <v>5</v>
      </c>
      <c r="M68" s="87" t="s">
        <v>42</v>
      </c>
      <c r="N68" s="87" t="s">
        <v>42</v>
      </c>
      <c r="O68" s="109" t="s">
        <v>42</v>
      </c>
    </row>
    <row r="69" spans="1:17" s="85" customFormat="1" ht="56.25" x14ac:dyDescent="0.25">
      <c r="A69" s="144">
        <f>ROW()-2</f>
        <v>67</v>
      </c>
      <c r="B69" s="94" t="s">
        <v>411</v>
      </c>
      <c r="C69" s="94" t="s">
        <v>223</v>
      </c>
      <c r="D69" s="94" t="s">
        <v>134</v>
      </c>
      <c r="E69" s="89">
        <f>SUM(Таблица25[[#This Row],[Средний балл аттестата]:[Балл первоочередной]])</f>
        <v>8.35</v>
      </c>
      <c r="F69" s="97">
        <v>4.3499999999999996</v>
      </c>
      <c r="G69" s="97">
        <v>4</v>
      </c>
      <c r="H69" s="94"/>
      <c r="I69" s="87" t="s">
        <v>476</v>
      </c>
      <c r="J69" s="94" t="s">
        <v>52</v>
      </c>
      <c r="K69" s="94" t="s">
        <v>33</v>
      </c>
      <c r="L69" s="94"/>
      <c r="M69" s="94" t="s">
        <v>42</v>
      </c>
      <c r="N69" s="94" t="s">
        <v>168</v>
      </c>
      <c r="O69" s="94" t="s">
        <v>42</v>
      </c>
    </row>
    <row r="70" spans="1:17" s="7" customFormat="1" ht="37.5" x14ac:dyDescent="0.25">
      <c r="A70" s="95">
        <f xml:space="preserve"> ROW() - 2</f>
        <v>68</v>
      </c>
      <c r="B70" s="106" t="s">
        <v>116</v>
      </c>
      <c r="C70" s="106" t="s">
        <v>222</v>
      </c>
      <c r="D70" s="105" t="s">
        <v>134</v>
      </c>
      <c r="E70" s="89">
        <f>SUM(Таблица25[[#This Row],[Средний балл аттестата]:[Балл первоочередной]])</f>
        <v>8.25</v>
      </c>
      <c r="F70" s="108">
        <v>4.25</v>
      </c>
      <c r="G70" s="108">
        <v>4</v>
      </c>
      <c r="H70" s="108"/>
      <c r="I70" s="87" t="s">
        <v>476</v>
      </c>
      <c r="J70" s="105" t="s">
        <v>33</v>
      </c>
      <c r="K70" s="105" t="s">
        <v>17</v>
      </c>
      <c r="L70" s="105" t="s">
        <v>115</v>
      </c>
      <c r="M70" s="105" t="s">
        <v>42</v>
      </c>
      <c r="N70" s="105" t="s">
        <v>42</v>
      </c>
      <c r="O70" s="105" t="s">
        <v>42</v>
      </c>
    </row>
    <row r="71" spans="1:17" s="7" customFormat="1" ht="37.5" x14ac:dyDescent="0.25">
      <c r="A71" s="104">
        <f xml:space="preserve"> ROW()-2</f>
        <v>69</v>
      </c>
      <c r="B71" s="94" t="s">
        <v>762</v>
      </c>
      <c r="C71" s="94" t="s">
        <v>223</v>
      </c>
      <c r="D71" s="94" t="s">
        <v>134</v>
      </c>
      <c r="E71" s="89">
        <f>SUM(Таблица25[[#This Row],[Средний балл аттестата]:[Балл первоочередной]])</f>
        <v>8.1900000000000013</v>
      </c>
      <c r="F71" s="97">
        <v>4.1900000000000004</v>
      </c>
      <c r="G71" s="97">
        <v>4</v>
      </c>
      <c r="H71" s="97"/>
      <c r="I71" s="87" t="s">
        <v>476</v>
      </c>
      <c r="J71" s="94" t="s">
        <v>5</v>
      </c>
      <c r="K71" s="94" t="s">
        <v>33</v>
      </c>
      <c r="L71" s="94" t="s">
        <v>17</v>
      </c>
      <c r="M71" s="94" t="s">
        <v>42</v>
      </c>
      <c r="N71" s="94"/>
      <c r="O71" s="94" t="s">
        <v>44</v>
      </c>
    </row>
    <row r="72" spans="1:17" s="7" customFormat="1" ht="112.5" customHeight="1" x14ac:dyDescent="0.25">
      <c r="A72" s="104">
        <f xml:space="preserve"> ROW()-2</f>
        <v>70</v>
      </c>
      <c r="B72" s="87" t="s">
        <v>669</v>
      </c>
      <c r="C72" s="87" t="s">
        <v>222</v>
      </c>
      <c r="D72" s="87" t="s">
        <v>134</v>
      </c>
      <c r="E72" s="89">
        <f>SUM(Таблица25[[#This Row],[Средний балл аттестата]:[Балл первоочередной]])</f>
        <v>8.16</v>
      </c>
      <c r="F72" s="89">
        <v>4.16</v>
      </c>
      <c r="G72" s="89">
        <v>4</v>
      </c>
      <c r="H72" s="89"/>
      <c r="I72" s="87" t="s">
        <v>477</v>
      </c>
      <c r="J72" s="87" t="s">
        <v>33</v>
      </c>
      <c r="K72" s="87"/>
      <c r="L72" s="87"/>
      <c r="M72" s="87" t="s">
        <v>42</v>
      </c>
      <c r="N72" s="87" t="s">
        <v>42</v>
      </c>
      <c r="O72" s="109" t="s">
        <v>44</v>
      </c>
    </row>
    <row r="73" spans="1:17" s="7" customFormat="1" ht="37.5" x14ac:dyDescent="0.25">
      <c r="A73" s="104">
        <f xml:space="preserve"> ROW()-2</f>
        <v>71</v>
      </c>
      <c r="B73" s="90" t="s">
        <v>880</v>
      </c>
      <c r="C73" s="90" t="s">
        <v>222</v>
      </c>
      <c r="D73" s="89" t="s">
        <v>136</v>
      </c>
      <c r="E73" s="89">
        <f>SUM(Таблица25[[#This Row],[Средний балл аттестата]:[Балл первоочередной]])</f>
        <v>8.0599999999999987</v>
      </c>
      <c r="F73" s="89">
        <v>4.0599999999999996</v>
      </c>
      <c r="G73" s="89">
        <v>4</v>
      </c>
      <c r="H73" s="89"/>
      <c r="I73" s="87" t="s">
        <v>476</v>
      </c>
      <c r="J73" s="87" t="s">
        <v>33</v>
      </c>
      <c r="K73" s="87" t="s">
        <v>5</v>
      </c>
      <c r="L73" s="87" t="s">
        <v>115</v>
      </c>
      <c r="M73" s="87" t="s">
        <v>42</v>
      </c>
      <c r="N73" s="87" t="s">
        <v>42</v>
      </c>
      <c r="O73" s="109" t="s">
        <v>42</v>
      </c>
    </row>
    <row r="74" spans="1:17" s="7" customFormat="1" ht="37.5" x14ac:dyDescent="0.25">
      <c r="A74" s="104">
        <f xml:space="preserve"> ROW()-2</f>
        <v>72</v>
      </c>
      <c r="B74" s="87" t="s">
        <v>682</v>
      </c>
      <c r="C74" s="87" t="s">
        <v>222</v>
      </c>
      <c r="D74" s="87" t="s">
        <v>134</v>
      </c>
      <c r="E74" s="89">
        <f>SUM(Таблица25[[#This Row],[Средний балл аттестата]:[Балл первоочередной]])</f>
        <v>7.9399999999999995</v>
      </c>
      <c r="F74" s="89">
        <v>3.94</v>
      </c>
      <c r="G74" s="89">
        <v>4</v>
      </c>
      <c r="H74" s="89"/>
      <c r="I74" s="87" t="s">
        <v>476</v>
      </c>
      <c r="J74" s="87" t="s">
        <v>33</v>
      </c>
      <c r="K74" s="87" t="s">
        <v>5</v>
      </c>
      <c r="L74" s="87"/>
      <c r="M74" s="87" t="s">
        <v>42</v>
      </c>
      <c r="N74" s="87" t="s">
        <v>42</v>
      </c>
      <c r="O74" s="109" t="s">
        <v>42</v>
      </c>
    </row>
    <row r="75" spans="1:17" s="7" customFormat="1" ht="37.5" x14ac:dyDescent="0.25">
      <c r="A75" s="104">
        <f xml:space="preserve"> ROW()-2</f>
        <v>73</v>
      </c>
      <c r="B75" s="87" t="s">
        <v>349</v>
      </c>
      <c r="C75" s="87" t="s">
        <v>223</v>
      </c>
      <c r="D75" s="87" t="s">
        <v>134</v>
      </c>
      <c r="E75" s="89">
        <f>SUM(Таблица25[[#This Row],[Средний балл аттестата]:[Балл первоочередной]])</f>
        <v>7.9</v>
      </c>
      <c r="F75" s="89">
        <v>3.9</v>
      </c>
      <c r="G75" s="89">
        <v>4</v>
      </c>
      <c r="H75" s="89"/>
      <c r="I75" s="87" t="s">
        <v>477</v>
      </c>
      <c r="J75" s="87" t="s">
        <v>33</v>
      </c>
      <c r="K75" s="87"/>
      <c r="L75" s="87"/>
      <c r="M75" s="87" t="s">
        <v>42</v>
      </c>
      <c r="N75" s="87" t="s">
        <v>42</v>
      </c>
      <c r="O75" s="109" t="s">
        <v>42</v>
      </c>
    </row>
    <row r="76" spans="1:17" s="85" customFormat="1" ht="56.25" x14ac:dyDescent="0.25">
      <c r="A76" s="104">
        <f>ROW()-2</f>
        <v>74</v>
      </c>
      <c r="B76" s="90" t="s">
        <v>487</v>
      </c>
      <c r="C76" s="90" t="s">
        <v>222</v>
      </c>
      <c r="D76" s="89" t="s">
        <v>134</v>
      </c>
      <c r="E76" s="89">
        <f>SUM(Таблица25[[#This Row],[Средний балл аттестата]:[Балл первоочередной]])</f>
        <v>7.88</v>
      </c>
      <c r="F76" s="89">
        <v>4.88</v>
      </c>
      <c r="G76" s="89">
        <v>3</v>
      </c>
      <c r="H76" s="87"/>
      <c r="I76" s="87" t="s">
        <v>476</v>
      </c>
      <c r="J76" s="87" t="s">
        <v>17</v>
      </c>
      <c r="K76" s="87" t="s">
        <v>33</v>
      </c>
      <c r="L76" s="87"/>
      <c r="M76" s="87" t="s">
        <v>42</v>
      </c>
      <c r="N76" s="87" t="s">
        <v>168</v>
      </c>
      <c r="O76" s="109" t="s">
        <v>44</v>
      </c>
    </row>
    <row r="77" spans="1:17" s="7" customFormat="1" ht="37.5" x14ac:dyDescent="0.25">
      <c r="A77" s="104">
        <f xml:space="preserve"> ROW() - 2</f>
        <v>75</v>
      </c>
      <c r="B77" s="90" t="s">
        <v>188</v>
      </c>
      <c r="C77" s="87" t="s">
        <v>222</v>
      </c>
      <c r="D77" s="87" t="s">
        <v>134</v>
      </c>
      <c r="E77" s="89">
        <f>SUM(Таблица25[[#This Row],[Средний балл аттестата]:[Балл первоочередной]])</f>
        <v>7.82</v>
      </c>
      <c r="F77" s="89">
        <v>3.82</v>
      </c>
      <c r="G77" s="89">
        <v>4</v>
      </c>
      <c r="H77" s="89"/>
      <c r="I77" s="87" t="s">
        <v>476</v>
      </c>
      <c r="J77" s="87" t="s">
        <v>33</v>
      </c>
      <c r="K77" s="87"/>
      <c r="L77" s="87"/>
      <c r="M77" s="87" t="s">
        <v>42</v>
      </c>
      <c r="N77" s="87" t="s">
        <v>42</v>
      </c>
      <c r="O77" s="109" t="s">
        <v>42</v>
      </c>
    </row>
    <row r="78" spans="1:17" s="7" customFormat="1" ht="37.5" x14ac:dyDescent="0.25">
      <c r="A78" s="104">
        <f xml:space="preserve"> ROW()-2</f>
        <v>76</v>
      </c>
      <c r="B78" s="90" t="s">
        <v>403</v>
      </c>
      <c r="C78" s="90" t="s">
        <v>222</v>
      </c>
      <c r="D78" s="90" t="s">
        <v>134</v>
      </c>
      <c r="E78" s="89">
        <f>SUM(Таблица25[[#This Row],[Средний балл аттестата]:[Балл первоочередной]])</f>
        <v>7.82</v>
      </c>
      <c r="F78" s="89">
        <v>3.82</v>
      </c>
      <c r="G78" s="89">
        <v>4</v>
      </c>
      <c r="H78" s="89"/>
      <c r="I78" s="87" t="s">
        <v>477</v>
      </c>
      <c r="J78" s="87" t="s">
        <v>33</v>
      </c>
      <c r="K78" s="87"/>
      <c r="L78" s="87"/>
      <c r="M78" s="87" t="s">
        <v>42</v>
      </c>
      <c r="N78" s="87" t="s">
        <v>42</v>
      </c>
      <c r="O78" s="109" t="s">
        <v>42</v>
      </c>
    </row>
    <row r="79" spans="1:17" s="7" customFormat="1" ht="112.5" x14ac:dyDescent="0.25">
      <c r="A79" s="251">
        <f>ROW()-2</f>
        <v>77</v>
      </c>
      <c r="B79" s="208" t="s">
        <v>533</v>
      </c>
      <c r="C79" s="216" t="s">
        <v>223</v>
      </c>
      <c r="D79" s="208" t="s">
        <v>134</v>
      </c>
      <c r="E79" s="89">
        <f>SUM(Таблица25[[#This Row],[Средний балл аттестата]:[Балл первоочередной]])</f>
        <v>7.8100000000000005</v>
      </c>
      <c r="F79" s="207">
        <v>3.81</v>
      </c>
      <c r="G79" s="207">
        <v>4</v>
      </c>
      <c r="H79" s="207"/>
      <c r="I79" s="194" t="s">
        <v>476</v>
      </c>
      <c r="J79" s="208" t="s">
        <v>33</v>
      </c>
      <c r="K79" s="208" t="s">
        <v>5</v>
      </c>
      <c r="L79" s="208" t="s">
        <v>17</v>
      </c>
      <c r="M79" s="208" t="s">
        <v>42</v>
      </c>
      <c r="N79" s="208" t="s">
        <v>556</v>
      </c>
      <c r="O79" s="218" t="s">
        <v>42</v>
      </c>
      <c r="P79" s="84"/>
      <c r="Q79" s="84"/>
    </row>
    <row r="80" spans="1:17" s="85" customFormat="1" ht="37.5" x14ac:dyDescent="0.25">
      <c r="A80" s="104">
        <f xml:space="preserve"> ROW()-2</f>
        <v>78</v>
      </c>
      <c r="B80" s="90" t="s">
        <v>376</v>
      </c>
      <c r="C80" s="90" t="s">
        <v>222</v>
      </c>
      <c r="D80" s="87" t="s">
        <v>134</v>
      </c>
      <c r="E80" s="89">
        <f>SUM(Таблица25[[#This Row],[Средний балл аттестата]:[Балл первоочередной]])</f>
        <v>7.75</v>
      </c>
      <c r="F80" s="89">
        <v>3.75</v>
      </c>
      <c r="G80" s="89">
        <v>4</v>
      </c>
      <c r="H80" s="89"/>
      <c r="I80" s="87" t="s">
        <v>476</v>
      </c>
      <c r="J80" s="87" t="s">
        <v>33</v>
      </c>
      <c r="K80" s="87" t="s">
        <v>115</v>
      </c>
      <c r="L80" s="87"/>
      <c r="M80" s="87" t="s">
        <v>42</v>
      </c>
      <c r="N80" s="87" t="s">
        <v>42</v>
      </c>
      <c r="O80" s="109" t="s">
        <v>42</v>
      </c>
      <c r="P80" s="191"/>
      <c r="Q80" s="191"/>
    </row>
    <row r="81" spans="1:17" s="7" customFormat="1" ht="37.5" x14ac:dyDescent="0.25">
      <c r="A81" s="104">
        <f xml:space="preserve"> ROW()-2</f>
        <v>79</v>
      </c>
      <c r="B81" s="90" t="s">
        <v>354</v>
      </c>
      <c r="C81" s="90" t="s">
        <v>222</v>
      </c>
      <c r="D81" s="87" t="s">
        <v>134</v>
      </c>
      <c r="E81" s="89">
        <f>SUM(Таблица25[[#This Row],[Средний балл аттестата]:[Балл первоочередной]])</f>
        <v>7.74</v>
      </c>
      <c r="F81" s="89">
        <v>3.74</v>
      </c>
      <c r="G81" s="89">
        <v>4</v>
      </c>
      <c r="H81" s="89"/>
      <c r="I81" s="87" t="s">
        <v>476</v>
      </c>
      <c r="J81" s="87" t="s">
        <v>33</v>
      </c>
      <c r="K81" s="87" t="s">
        <v>17</v>
      </c>
      <c r="L81" s="87" t="s">
        <v>5</v>
      </c>
      <c r="M81" s="87" t="s">
        <v>42</v>
      </c>
      <c r="N81" s="87" t="s">
        <v>42</v>
      </c>
      <c r="O81" s="109" t="s">
        <v>42</v>
      </c>
    </row>
    <row r="82" spans="1:17" s="85" customFormat="1" ht="56.25" x14ac:dyDescent="0.25">
      <c r="A82" s="95">
        <f xml:space="preserve"> ROW()-2</f>
        <v>80</v>
      </c>
      <c r="B82" s="94" t="s">
        <v>939</v>
      </c>
      <c r="C82" s="94" t="s">
        <v>222</v>
      </c>
      <c r="D82" s="94" t="s">
        <v>134</v>
      </c>
      <c r="E82" s="89">
        <f>SUM(Таблица25[[#This Row],[Средний балл аттестата]:[Балл первоочередной]])</f>
        <v>7.71</v>
      </c>
      <c r="F82" s="97">
        <v>3.71</v>
      </c>
      <c r="G82" s="97">
        <v>4</v>
      </c>
      <c r="H82" s="97"/>
      <c r="I82" s="87" t="s">
        <v>476</v>
      </c>
      <c r="J82" s="94" t="s">
        <v>33</v>
      </c>
      <c r="K82" s="94" t="s">
        <v>5</v>
      </c>
      <c r="L82" s="94" t="s">
        <v>115</v>
      </c>
      <c r="M82" s="94" t="s">
        <v>42</v>
      </c>
      <c r="N82" s="94" t="s">
        <v>168</v>
      </c>
      <c r="O82" s="94" t="s">
        <v>42</v>
      </c>
    </row>
    <row r="83" spans="1:17" s="7" customFormat="1" ht="37.5" x14ac:dyDescent="0.25">
      <c r="A83" s="104">
        <f xml:space="preserve"> ROW() - 2</f>
        <v>81</v>
      </c>
      <c r="B83" s="87" t="s">
        <v>161</v>
      </c>
      <c r="C83" s="87" t="s">
        <v>222</v>
      </c>
      <c r="D83" s="87" t="s">
        <v>134</v>
      </c>
      <c r="E83" s="89">
        <f>SUM(Таблица25[[#This Row],[Средний балл аттестата]:[Балл первоочередной]])</f>
        <v>7.63</v>
      </c>
      <c r="F83" s="87">
        <v>4.63</v>
      </c>
      <c r="G83" s="89">
        <v>3</v>
      </c>
      <c r="H83" s="89"/>
      <c r="I83" s="87" t="s">
        <v>1067</v>
      </c>
      <c r="J83" s="87" t="s">
        <v>33</v>
      </c>
      <c r="K83" s="87" t="s">
        <v>17</v>
      </c>
      <c r="L83" s="87"/>
      <c r="M83" s="87" t="s">
        <v>42</v>
      </c>
      <c r="N83" s="87" t="s">
        <v>42</v>
      </c>
      <c r="O83" s="109" t="s">
        <v>42</v>
      </c>
    </row>
    <row r="84" spans="1:17" s="7" customFormat="1" ht="56.25" x14ac:dyDescent="0.25">
      <c r="A84" s="104">
        <f xml:space="preserve"> ROW()-2</f>
        <v>82</v>
      </c>
      <c r="B84" s="90" t="s">
        <v>946</v>
      </c>
      <c r="C84" s="90" t="s">
        <v>222</v>
      </c>
      <c r="D84" s="87" t="s">
        <v>134</v>
      </c>
      <c r="E84" s="89">
        <f>SUM(Таблица25[[#This Row],[Средний балл аттестата]:[Балл первоочередной]])</f>
        <v>7.63</v>
      </c>
      <c r="F84" s="89">
        <v>3.63</v>
      </c>
      <c r="G84" s="89">
        <v>4</v>
      </c>
      <c r="H84" s="89"/>
      <c r="I84" s="87" t="s">
        <v>477</v>
      </c>
      <c r="J84" s="87" t="s">
        <v>33</v>
      </c>
      <c r="K84" s="87" t="s">
        <v>5</v>
      </c>
      <c r="L84" s="87" t="s">
        <v>620</v>
      </c>
      <c r="M84" s="87" t="s">
        <v>42</v>
      </c>
      <c r="N84" s="87" t="s">
        <v>42</v>
      </c>
      <c r="O84" s="109" t="s">
        <v>42</v>
      </c>
    </row>
    <row r="85" spans="1:17" s="85" customFormat="1" ht="37.5" x14ac:dyDescent="0.25">
      <c r="A85" s="95">
        <f xml:space="preserve"> ROW()-2</f>
        <v>83</v>
      </c>
      <c r="B85" s="94" t="s">
        <v>388</v>
      </c>
      <c r="C85" s="94" t="s">
        <v>222</v>
      </c>
      <c r="D85" s="94" t="s">
        <v>134</v>
      </c>
      <c r="E85" s="89">
        <f>SUM(Таблица25[[#This Row],[Средний балл аттестата]:[Балл первоочередной]])</f>
        <v>7.55</v>
      </c>
      <c r="F85" s="97">
        <v>4.55</v>
      </c>
      <c r="G85" s="97">
        <v>3</v>
      </c>
      <c r="H85" s="97"/>
      <c r="I85" s="87" t="s">
        <v>476</v>
      </c>
      <c r="J85" s="94" t="s">
        <v>33</v>
      </c>
      <c r="K85" s="94" t="s">
        <v>17</v>
      </c>
      <c r="L85" s="94" t="s">
        <v>5</v>
      </c>
      <c r="M85" s="94" t="s">
        <v>42</v>
      </c>
      <c r="N85" s="94" t="s">
        <v>42</v>
      </c>
      <c r="O85" s="94" t="s">
        <v>42</v>
      </c>
    </row>
    <row r="86" spans="1:17" s="7" customFormat="1" ht="75" x14ac:dyDescent="0.25">
      <c r="A86" s="104">
        <f xml:space="preserve"> ROW() - 2</f>
        <v>84</v>
      </c>
      <c r="B86" s="130" t="s">
        <v>154</v>
      </c>
      <c r="C86" s="130" t="s">
        <v>222</v>
      </c>
      <c r="D86" s="130" t="s">
        <v>136</v>
      </c>
      <c r="E86" s="89">
        <f>SUM(Таблица25[[#This Row],[Средний балл аттестата]:[Балл первоочередной]])</f>
        <v>7.5299999999999994</v>
      </c>
      <c r="F86" s="89">
        <v>3.53</v>
      </c>
      <c r="G86" s="132">
        <v>4</v>
      </c>
      <c r="H86" s="133"/>
      <c r="I86" s="87" t="s">
        <v>476</v>
      </c>
      <c r="J86" s="130" t="s">
        <v>33</v>
      </c>
      <c r="K86" s="130" t="s">
        <v>106</v>
      </c>
      <c r="L86" s="130" t="s">
        <v>47</v>
      </c>
      <c r="M86" s="130" t="s">
        <v>42</v>
      </c>
      <c r="N86" s="87" t="s">
        <v>42</v>
      </c>
      <c r="O86" s="109" t="s">
        <v>42</v>
      </c>
    </row>
    <row r="87" spans="1:17" s="7" customFormat="1" ht="37.5" x14ac:dyDescent="0.25">
      <c r="A87" s="104">
        <f>ROW()-2</f>
        <v>85</v>
      </c>
      <c r="B87" s="87" t="s">
        <v>279</v>
      </c>
      <c r="C87" s="87" t="s">
        <v>222</v>
      </c>
      <c r="D87" s="88" t="s">
        <v>134</v>
      </c>
      <c r="E87" s="89">
        <f>SUM(Таблица25[[#This Row],[Средний балл аттестата]:[Балл первоочередной]])</f>
        <v>7.42</v>
      </c>
      <c r="F87" s="89">
        <v>4.42</v>
      </c>
      <c r="G87" s="89">
        <v>3</v>
      </c>
      <c r="H87" s="89"/>
      <c r="I87" s="87" t="s">
        <v>476</v>
      </c>
      <c r="J87" s="87" t="s">
        <v>33</v>
      </c>
      <c r="K87" s="87" t="s">
        <v>17</v>
      </c>
      <c r="L87" s="87" t="s">
        <v>5</v>
      </c>
      <c r="M87" s="87" t="s">
        <v>42</v>
      </c>
      <c r="N87" s="87" t="s">
        <v>42</v>
      </c>
      <c r="O87" s="109" t="s">
        <v>42</v>
      </c>
    </row>
    <row r="88" spans="1:17" s="7" customFormat="1" ht="37.5" x14ac:dyDescent="0.25">
      <c r="A88" s="104">
        <f xml:space="preserve"> ROW() - 2</f>
        <v>86</v>
      </c>
      <c r="B88" s="90" t="s">
        <v>46</v>
      </c>
      <c r="C88" s="90" t="s">
        <v>222</v>
      </c>
      <c r="D88" s="87" t="s">
        <v>134</v>
      </c>
      <c r="E88" s="89">
        <f>SUM(Таблица25[[#This Row],[Средний балл аттестата]:[Балл первоочередной]])</f>
        <v>7.37</v>
      </c>
      <c r="F88" s="89">
        <v>4.37</v>
      </c>
      <c r="G88" s="89">
        <v>3</v>
      </c>
      <c r="H88" s="89"/>
      <c r="I88" s="87" t="s">
        <v>477</v>
      </c>
      <c r="J88" s="87" t="s">
        <v>33</v>
      </c>
      <c r="K88" s="87" t="s">
        <v>47</v>
      </c>
      <c r="L88" s="87" t="s">
        <v>5</v>
      </c>
      <c r="M88" s="87" t="s">
        <v>42</v>
      </c>
      <c r="N88" s="87" t="s">
        <v>42</v>
      </c>
      <c r="O88" s="109" t="s">
        <v>42</v>
      </c>
    </row>
    <row r="89" spans="1:17" s="85" customFormat="1" ht="76.5" customHeight="1" x14ac:dyDescent="0.25">
      <c r="A89" s="104">
        <f xml:space="preserve"> ROW() - 2</f>
        <v>87</v>
      </c>
      <c r="B89" s="90" t="s">
        <v>186</v>
      </c>
      <c r="C89" s="87" t="s">
        <v>222</v>
      </c>
      <c r="D89" s="87" t="s">
        <v>134</v>
      </c>
      <c r="E89" s="89">
        <f>SUM(Таблица25[[#This Row],[Средний балл аттестата]:[Балл первоочередной]])</f>
        <v>7.35</v>
      </c>
      <c r="F89" s="89">
        <v>4.3499999999999996</v>
      </c>
      <c r="G89" s="89">
        <v>3</v>
      </c>
      <c r="H89" s="89"/>
      <c r="I89" s="87" t="s">
        <v>476</v>
      </c>
      <c r="J89" s="87" t="s">
        <v>33</v>
      </c>
      <c r="K89" s="87" t="s">
        <v>17</v>
      </c>
      <c r="L89" s="87" t="s">
        <v>5</v>
      </c>
      <c r="M89" s="87" t="s">
        <v>42</v>
      </c>
      <c r="N89" s="87" t="s">
        <v>42</v>
      </c>
      <c r="O89" s="109" t="s">
        <v>42</v>
      </c>
    </row>
    <row r="90" spans="1:17" s="7" customFormat="1" ht="37.5" x14ac:dyDescent="0.25">
      <c r="A90" s="95">
        <f>ROW()-2</f>
        <v>88</v>
      </c>
      <c r="B90" s="106" t="s">
        <v>458</v>
      </c>
      <c r="C90" s="106" t="s">
        <v>224</v>
      </c>
      <c r="D90" s="105" t="s">
        <v>134</v>
      </c>
      <c r="E90" s="89">
        <f>SUM(Таблица25[[#This Row],[Средний балл аттестата]:[Балл первоочередной]])</f>
        <v>7.32</v>
      </c>
      <c r="F90" s="108">
        <v>4.32</v>
      </c>
      <c r="G90" s="108">
        <v>3</v>
      </c>
      <c r="H90" s="105"/>
      <c r="I90" s="87" t="s">
        <v>476</v>
      </c>
      <c r="J90" s="105" t="s">
        <v>17</v>
      </c>
      <c r="K90" s="105" t="s">
        <v>33</v>
      </c>
      <c r="L90" s="105" t="s">
        <v>5</v>
      </c>
      <c r="M90" s="105" t="s">
        <v>42</v>
      </c>
      <c r="N90" s="105" t="s">
        <v>42</v>
      </c>
      <c r="O90" s="105" t="s">
        <v>42</v>
      </c>
    </row>
    <row r="91" spans="1:17" s="7" customFormat="1" ht="37.5" x14ac:dyDescent="0.25">
      <c r="A91" s="104">
        <f>ROW()-2</f>
        <v>89</v>
      </c>
      <c r="B91" s="90" t="s">
        <v>380</v>
      </c>
      <c r="C91" s="90" t="s">
        <v>222</v>
      </c>
      <c r="D91" s="87" t="s">
        <v>134</v>
      </c>
      <c r="E91" s="89">
        <f>SUM(Таблица25[[#This Row],[Средний балл аттестата]:[Балл первоочередной]])</f>
        <v>7.26</v>
      </c>
      <c r="F91" s="89">
        <v>4.26</v>
      </c>
      <c r="G91" s="89">
        <v>3</v>
      </c>
      <c r="H91" s="87"/>
      <c r="I91" s="87" t="s">
        <v>477</v>
      </c>
      <c r="J91" s="87" t="s">
        <v>183</v>
      </c>
      <c r="K91" s="87" t="s">
        <v>33</v>
      </c>
      <c r="L91" s="87"/>
      <c r="M91" s="87" t="s">
        <v>42</v>
      </c>
      <c r="N91" s="87" t="s">
        <v>42</v>
      </c>
      <c r="O91" s="109" t="s">
        <v>44</v>
      </c>
    </row>
    <row r="92" spans="1:17" s="7" customFormat="1" ht="37.5" x14ac:dyDescent="0.25">
      <c r="A92" s="104">
        <f>ROW()-2</f>
        <v>90</v>
      </c>
      <c r="B92" s="87" t="s">
        <v>589</v>
      </c>
      <c r="C92" s="87" t="s">
        <v>222</v>
      </c>
      <c r="D92" s="87" t="s">
        <v>134</v>
      </c>
      <c r="E92" s="89">
        <f>SUM(Таблица25[[#This Row],[Средний балл аттестата]:[Балл первоочередной]])</f>
        <v>7.24</v>
      </c>
      <c r="F92" s="89">
        <v>4.24</v>
      </c>
      <c r="G92" s="89">
        <v>3</v>
      </c>
      <c r="H92" s="87"/>
      <c r="I92" s="87" t="s">
        <v>477</v>
      </c>
      <c r="J92" s="87" t="s">
        <v>17</v>
      </c>
      <c r="K92" s="87" t="s">
        <v>33</v>
      </c>
      <c r="L92" s="87" t="s">
        <v>5</v>
      </c>
      <c r="M92" s="87" t="s">
        <v>42</v>
      </c>
      <c r="N92" s="87" t="s">
        <v>42</v>
      </c>
      <c r="O92" s="109" t="s">
        <v>42</v>
      </c>
    </row>
    <row r="93" spans="1:17" s="85" customFormat="1" ht="95.25" customHeight="1" x14ac:dyDescent="0.25">
      <c r="A93" s="104">
        <f xml:space="preserve"> ROW() - 2</f>
        <v>91</v>
      </c>
      <c r="B93" s="90" t="s">
        <v>208</v>
      </c>
      <c r="C93" s="90" t="s">
        <v>222</v>
      </c>
      <c r="D93" s="90" t="s">
        <v>134</v>
      </c>
      <c r="E93" s="89">
        <f>SUM(Таблица25[[#This Row],[Средний балл аттестата]:[Балл первоочередной]])</f>
        <v>7.19</v>
      </c>
      <c r="F93" s="89">
        <v>4.1900000000000004</v>
      </c>
      <c r="G93" s="89">
        <v>3</v>
      </c>
      <c r="H93" s="89"/>
      <c r="I93" s="87" t="s">
        <v>476</v>
      </c>
      <c r="J93" s="87" t="s">
        <v>33</v>
      </c>
      <c r="K93" s="87" t="s">
        <v>17</v>
      </c>
      <c r="L93" s="87" t="s">
        <v>5</v>
      </c>
      <c r="M93" s="87" t="s">
        <v>42</v>
      </c>
      <c r="N93" s="87" t="s">
        <v>42</v>
      </c>
      <c r="O93" s="109" t="s">
        <v>42</v>
      </c>
    </row>
    <row r="94" spans="1:17" s="239" customFormat="1" ht="37.5" x14ac:dyDescent="0.25">
      <c r="A94" s="104">
        <f xml:space="preserve"> ROW()-2</f>
        <v>92</v>
      </c>
      <c r="B94" s="90" t="s">
        <v>463</v>
      </c>
      <c r="C94" s="90" t="s">
        <v>223</v>
      </c>
      <c r="D94" s="87" t="s">
        <v>134</v>
      </c>
      <c r="E94" s="89">
        <f>SUM(Таблица25[[#This Row],[Средний балл аттестата]:[Балл первоочередной]])</f>
        <v>7.17</v>
      </c>
      <c r="F94" s="89">
        <v>4.17</v>
      </c>
      <c r="G94" s="89">
        <v>3</v>
      </c>
      <c r="H94" s="89"/>
      <c r="I94" s="87" t="s">
        <v>476</v>
      </c>
      <c r="J94" s="87" t="s">
        <v>33</v>
      </c>
      <c r="K94" s="87" t="s">
        <v>17</v>
      </c>
      <c r="L94" s="87"/>
      <c r="M94" s="87" t="s">
        <v>42</v>
      </c>
      <c r="N94" s="87" t="s">
        <v>42</v>
      </c>
      <c r="O94" s="109" t="s">
        <v>42</v>
      </c>
    </row>
    <row r="95" spans="1:17" s="7" customFormat="1" ht="73.5" customHeight="1" x14ac:dyDescent="0.25">
      <c r="A95" s="104">
        <f>ROW()-2</f>
        <v>93</v>
      </c>
      <c r="B95" s="87" t="s">
        <v>316</v>
      </c>
      <c r="C95" s="87" t="s">
        <v>224</v>
      </c>
      <c r="D95" s="87" t="s">
        <v>134</v>
      </c>
      <c r="E95" s="89">
        <f>SUM(Таблица25[[#This Row],[Средний балл аттестата]:[Балл первоочередной]])</f>
        <v>7.13</v>
      </c>
      <c r="F95" s="89">
        <v>4.13</v>
      </c>
      <c r="G95" s="89">
        <v>3</v>
      </c>
      <c r="H95" s="87"/>
      <c r="I95" s="94" t="s">
        <v>476</v>
      </c>
      <c r="J95" s="87" t="s">
        <v>17</v>
      </c>
      <c r="K95" s="87" t="s">
        <v>5</v>
      </c>
      <c r="L95" s="87" t="s">
        <v>33</v>
      </c>
      <c r="M95" s="87" t="s">
        <v>42</v>
      </c>
      <c r="N95" s="87" t="s">
        <v>42</v>
      </c>
      <c r="O95" s="87" t="s">
        <v>42</v>
      </c>
      <c r="P95" s="87"/>
      <c r="Q95" s="75"/>
    </row>
    <row r="96" spans="1:17" s="85" customFormat="1" ht="72" customHeight="1" x14ac:dyDescent="0.25">
      <c r="A96" s="104">
        <f xml:space="preserve"> ROW()-2</f>
        <v>94</v>
      </c>
      <c r="B96" s="87" t="s">
        <v>675</v>
      </c>
      <c r="C96" s="87" t="s">
        <v>222</v>
      </c>
      <c r="D96" s="88" t="s">
        <v>134</v>
      </c>
      <c r="E96" s="89">
        <f>SUM(Таблица25[[#This Row],[Средний балл аттестата]:[Балл первоочередной]])</f>
        <v>6.82</v>
      </c>
      <c r="F96" s="87">
        <v>3.82</v>
      </c>
      <c r="G96" s="89">
        <v>3</v>
      </c>
      <c r="H96" s="89"/>
      <c r="I96" s="87" t="s">
        <v>477</v>
      </c>
      <c r="J96" s="87" t="s">
        <v>33</v>
      </c>
      <c r="K96" s="87" t="s">
        <v>5</v>
      </c>
      <c r="L96" s="87" t="s">
        <v>17</v>
      </c>
      <c r="M96" s="87" t="s">
        <v>42</v>
      </c>
      <c r="N96" s="87" t="s">
        <v>556</v>
      </c>
      <c r="O96" s="109" t="s">
        <v>42</v>
      </c>
    </row>
    <row r="97" spans="1:15" s="239" customFormat="1" ht="37.5" x14ac:dyDescent="0.25">
      <c r="A97" s="104">
        <f>ROW()-2</f>
        <v>95</v>
      </c>
      <c r="B97" s="90" t="s">
        <v>756</v>
      </c>
      <c r="C97" s="90" t="s">
        <v>223</v>
      </c>
      <c r="D97" s="87" t="s">
        <v>134</v>
      </c>
      <c r="E97" s="89">
        <f>SUM(Таблица25[[#This Row],[Средний балл аттестата]:[Балл первоочередной]])</f>
        <v>6.5</v>
      </c>
      <c r="F97" s="89">
        <v>4.5</v>
      </c>
      <c r="G97" s="89">
        <v>2</v>
      </c>
      <c r="H97" s="89"/>
      <c r="I97" s="87" t="s">
        <v>476</v>
      </c>
      <c r="J97" s="87" t="s">
        <v>33</v>
      </c>
      <c r="K97" s="208" t="s">
        <v>17</v>
      </c>
      <c r="L97" s="208"/>
      <c r="M97" s="87" t="s">
        <v>42</v>
      </c>
      <c r="N97" s="87"/>
      <c r="O97" s="109" t="s">
        <v>42</v>
      </c>
    </row>
    <row r="98" spans="1:15" s="239" customFormat="1" ht="37.5" x14ac:dyDescent="0.25">
      <c r="A98" s="104">
        <f>ROW()-2</f>
        <v>96</v>
      </c>
      <c r="B98" s="87" t="s">
        <v>465</v>
      </c>
      <c r="C98" s="87" t="s">
        <v>222</v>
      </c>
      <c r="D98" s="88" t="s">
        <v>134</v>
      </c>
      <c r="E98" s="89">
        <f>SUM(Таблица25[[#This Row],[Средний балл аттестата]:[Балл первоочередной]])</f>
        <v>6.41</v>
      </c>
      <c r="F98" s="87">
        <v>4.41</v>
      </c>
      <c r="G98" s="89">
        <v>2</v>
      </c>
      <c r="H98" s="89"/>
      <c r="I98" s="87" t="s">
        <v>477</v>
      </c>
      <c r="J98" s="87" t="s">
        <v>5</v>
      </c>
      <c r="K98" s="87" t="s">
        <v>33</v>
      </c>
      <c r="L98" s="87"/>
      <c r="M98" s="87" t="s">
        <v>42</v>
      </c>
      <c r="N98" s="87" t="s">
        <v>42</v>
      </c>
      <c r="O98" s="109" t="s">
        <v>42</v>
      </c>
    </row>
    <row r="99" spans="1:15" s="239" customFormat="1" ht="37.5" x14ac:dyDescent="0.25">
      <c r="A99" s="104">
        <f xml:space="preserve"> ROW()-2</f>
        <v>97</v>
      </c>
      <c r="B99" s="87" t="s">
        <v>603</v>
      </c>
      <c r="C99" s="87" t="s">
        <v>222</v>
      </c>
      <c r="D99" s="87" t="s">
        <v>134</v>
      </c>
      <c r="E99" s="89">
        <f>SUM(Таблица25[[#This Row],[Средний балл аттестата]:[Балл первоочередной]])</f>
        <v>6.35</v>
      </c>
      <c r="F99" s="89">
        <v>4.3499999999999996</v>
      </c>
      <c r="G99" s="89">
        <v>2</v>
      </c>
      <c r="H99" s="89"/>
      <c r="I99" s="237" t="s">
        <v>476</v>
      </c>
      <c r="J99" s="87" t="s">
        <v>33</v>
      </c>
      <c r="K99" s="87" t="s">
        <v>17</v>
      </c>
      <c r="L99" s="87"/>
      <c r="M99" s="87" t="s">
        <v>42</v>
      </c>
      <c r="N99" s="87" t="s">
        <v>42</v>
      </c>
      <c r="O99" s="109" t="s">
        <v>42</v>
      </c>
    </row>
    <row r="100" spans="1:15" s="239" customFormat="1" ht="56.25" x14ac:dyDescent="0.25">
      <c r="A100" s="104">
        <f>ROW()-2</f>
        <v>98</v>
      </c>
      <c r="B100" s="90" t="s">
        <v>525</v>
      </c>
      <c r="C100" s="90" t="s">
        <v>222</v>
      </c>
      <c r="D100" s="90" t="s">
        <v>134</v>
      </c>
      <c r="E100" s="89">
        <f>SUM(Таблица25[[#This Row],[Средний балл аттестата]:[Балл первоочередной]])</f>
        <v>6.35</v>
      </c>
      <c r="F100" s="89">
        <v>3.35</v>
      </c>
      <c r="G100" s="89">
        <v>3</v>
      </c>
      <c r="H100" s="87"/>
      <c r="I100" s="87" t="s">
        <v>476</v>
      </c>
      <c r="J100" s="87" t="s">
        <v>17</v>
      </c>
      <c r="K100" s="87" t="s">
        <v>33</v>
      </c>
      <c r="L100" s="87" t="s">
        <v>620</v>
      </c>
      <c r="M100" s="87" t="s">
        <v>42</v>
      </c>
      <c r="N100" s="87" t="s">
        <v>42</v>
      </c>
      <c r="O100" s="109" t="s">
        <v>42</v>
      </c>
    </row>
    <row r="101" spans="1:15" s="239" customFormat="1" ht="37.5" x14ac:dyDescent="0.25">
      <c r="A101" s="104">
        <f xml:space="preserve"> ROW() - 2</f>
        <v>99</v>
      </c>
      <c r="B101" s="90" t="s">
        <v>48</v>
      </c>
      <c r="C101" s="90" t="s">
        <v>222</v>
      </c>
      <c r="D101" s="90" t="s">
        <v>134</v>
      </c>
      <c r="E101" s="89">
        <f>SUM(Таблица25[[#This Row],[Средний балл аттестата]:[Балл первоочередной]])</f>
        <v>6.25</v>
      </c>
      <c r="F101" s="89">
        <v>4.25</v>
      </c>
      <c r="G101" s="89">
        <v>2</v>
      </c>
      <c r="H101" s="89"/>
      <c r="I101" s="87" t="s">
        <v>476</v>
      </c>
      <c r="J101" s="87" t="s">
        <v>33</v>
      </c>
      <c r="K101" s="87" t="s">
        <v>110</v>
      </c>
      <c r="L101" s="87" t="s">
        <v>7</v>
      </c>
      <c r="M101" s="87" t="s">
        <v>42</v>
      </c>
      <c r="N101" s="87" t="s">
        <v>42</v>
      </c>
      <c r="O101" s="109" t="s">
        <v>44</v>
      </c>
    </row>
    <row r="102" spans="1:15" s="239" customFormat="1" ht="37.5" x14ac:dyDescent="0.25">
      <c r="A102" s="104">
        <f>ROW()-2</f>
        <v>100</v>
      </c>
      <c r="B102" s="90" t="s">
        <v>292</v>
      </c>
      <c r="C102" s="90" t="s">
        <v>224</v>
      </c>
      <c r="D102" s="87" t="s">
        <v>134</v>
      </c>
      <c r="E102" s="89">
        <f>SUM(Таблица25[[#This Row],[Средний балл аттестата]:[Балл первоочередной]])</f>
        <v>6.25</v>
      </c>
      <c r="F102" s="89">
        <v>4.25</v>
      </c>
      <c r="G102" s="89">
        <v>2</v>
      </c>
      <c r="H102" s="87"/>
      <c r="I102" s="87" t="s">
        <v>476</v>
      </c>
      <c r="J102" s="87" t="s">
        <v>17</v>
      </c>
      <c r="K102" s="87" t="s">
        <v>33</v>
      </c>
      <c r="L102" s="87" t="s">
        <v>115</v>
      </c>
      <c r="M102" s="87" t="s">
        <v>42</v>
      </c>
      <c r="N102" s="87" t="s">
        <v>42</v>
      </c>
      <c r="O102" s="109" t="s">
        <v>42</v>
      </c>
    </row>
    <row r="103" spans="1:15" s="239" customFormat="1" ht="37.5" x14ac:dyDescent="0.25">
      <c r="A103" s="104">
        <f>ROW()-2</f>
        <v>101</v>
      </c>
      <c r="B103" s="90" t="s">
        <v>322</v>
      </c>
      <c r="C103" s="90" t="s">
        <v>224</v>
      </c>
      <c r="D103" s="87" t="s">
        <v>134</v>
      </c>
      <c r="E103" s="89">
        <f>SUM(Таблица25[[#This Row],[Средний балл аттестата]:[Балл первоочередной]])</f>
        <v>6.24</v>
      </c>
      <c r="F103" s="89">
        <v>4.24</v>
      </c>
      <c r="G103" s="89">
        <v>2</v>
      </c>
      <c r="H103" s="87"/>
      <c r="I103" s="87" t="s">
        <v>476</v>
      </c>
      <c r="J103" s="87" t="s">
        <v>17</v>
      </c>
      <c r="K103" s="87" t="s">
        <v>33</v>
      </c>
      <c r="L103" s="87" t="s">
        <v>5</v>
      </c>
      <c r="M103" s="87" t="s">
        <v>42</v>
      </c>
      <c r="N103" s="87" t="s">
        <v>42</v>
      </c>
      <c r="O103" s="109" t="s">
        <v>42</v>
      </c>
    </row>
    <row r="104" spans="1:15" s="239" customFormat="1" ht="56.25" x14ac:dyDescent="0.25">
      <c r="A104" s="104">
        <f>ROW()-2</f>
        <v>102</v>
      </c>
      <c r="B104" s="90" t="s">
        <v>878</v>
      </c>
      <c r="C104" s="90" t="s">
        <v>222</v>
      </c>
      <c r="D104" s="90" t="s">
        <v>134</v>
      </c>
      <c r="E104" s="89">
        <f>SUM(Таблица25[[#This Row],[Средний балл аттестата]:[Балл первоочередной]])</f>
        <v>6.11</v>
      </c>
      <c r="F104" s="89">
        <v>4.1100000000000003</v>
      </c>
      <c r="G104" s="89">
        <v>2</v>
      </c>
      <c r="H104" s="87"/>
      <c r="I104" s="87" t="s">
        <v>476</v>
      </c>
      <c r="J104" s="87" t="s">
        <v>33</v>
      </c>
      <c r="K104" s="87" t="s">
        <v>1071</v>
      </c>
      <c r="L104" s="87"/>
      <c r="M104" s="87" t="s">
        <v>42</v>
      </c>
      <c r="N104" s="87" t="s">
        <v>42</v>
      </c>
      <c r="O104" s="109" t="s">
        <v>44</v>
      </c>
    </row>
    <row r="105" spans="1:15" s="7" customFormat="1" ht="37.5" x14ac:dyDescent="0.25">
      <c r="A105" s="104">
        <f xml:space="preserve"> ROW() - 2</f>
        <v>103</v>
      </c>
      <c r="B105" s="90" t="s">
        <v>199</v>
      </c>
      <c r="C105" s="90" t="s">
        <v>223</v>
      </c>
      <c r="D105" s="87" t="s">
        <v>134</v>
      </c>
      <c r="E105" s="89">
        <f>SUM(Таблица25[[#This Row],[Средний балл аттестата]:[Балл первоочередной]])</f>
        <v>6.06</v>
      </c>
      <c r="F105" s="89">
        <v>4.0599999999999996</v>
      </c>
      <c r="G105" s="89">
        <v>2</v>
      </c>
      <c r="H105" s="89"/>
      <c r="I105" s="87" t="s">
        <v>477</v>
      </c>
      <c r="J105" s="87" t="s">
        <v>33</v>
      </c>
      <c r="K105" s="87" t="s">
        <v>47</v>
      </c>
      <c r="L105" s="87"/>
      <c r="M105" s="87" t="s">
        <v>42</v>
      </c>
      <c r="N105" s="87"/>
      <c r="O105" s="109" t="s">
        <v>44</v>
      </c>
    </row>
    <row r="106" spans="1:15" s="7" customFormat="1" ht="37.5" x14ac:dyDescent="0.25">
      <c r="A106" s="104">
        <f xml:space="preserve"> ROW()-2</f>
        <v>104</v>
      </c>
      <c r="B106" s="87" t="s">
        <v>402</v>
      </c>
      <c r="C106" s="87" t="s">
        <v>222</v>
      </c>
      <c r="D106" s="87" t="s">
        <v>134</v>
      </c>
      <c r="E106" s="89">
        <f>SUM(Таблица25[[#This Row],[Средний балл аттестата]:[Балл первоочередной]])</f>
        <v>5.95</v>
      </c>
      <c r="F106" s="89">
        <v>3.95</v>
      </c>
      <c r="G106" s="89">
        <v>2</v>
      </c>
      <c r="H106" s="89"/>
      <c r="I106" s="87" t="s">
        <v>477</v>
      </c>
      <c r="J106" s="87" t="s">
        <v>33</v>
      </c>
      <c r="K106" s="87"/>
      <c r="L106" s="87"/>
      <c r="M106" s="87" t="s">
        <v>42</v>
      </c>
      <c r="N106" s="87" t="s">
        <v>42</v>
      </c>
      <c r="O106" s="109" t="s">
        <v>42</v>
      </c>
    </row>
    <row r="107" spans="1:15" s="7" customFormat="1" ht="37.5" x14ac:dyDescent="0.25">
      <c r="A107" s="104">
        <f>ROW()-2</f>
        <v>105</v>
      </c>
      <c r="B107" s="87" t="s">
        <v>747</v>
      </c>
      <c r="C107" s="87" t="s">
        <v>223</v>
      </c>
      <c r="D107" s="87" t="s">
        <v>134</v>
      </c>
      <c r="E107" s="89">
        <f>SUM(Таблица25[[#This Row],[Средний балл аттестата]:[Балл первоочередной]])</f>
        <v>5.88</v>
      </c>
      <c r="F107" s="87">
        <v>3.88</v>
      </c>
      <c r="G107" s="89">
        <v>2</v>
      </c>
      <c r="H107" s="87"/>
      <c r="I107" s="87" t="s">
        <v>477</v>
      </c>
      <c r="J107" s="87" t="s">
        <v>17</v>
      </c>
      <c r="K107" s="87" t="s">
        <v>33</v>
      </c>
      <c r="L107" s="87"/>
      <c r="M107" s="87" t="s">
        <v>42</v>
      </c>
      <c r="N107" s="87" t="s">
        <v>42</v>
      </c>
      <c r="O107" s="87" t="s">
        <v>42</v>
      </c>
    </row>
    <row r="108" spans="1:15" s="7" customFormat="1" ht="37.5" x14ac:dyDescent="0.25">
      <c r="A108" s="104">
        <f xml:space="preserve"> ROW()-2</f>
        <v>106</v>
      </c>
      <c r="B108" s="141" t="s">
        <v>808</v>
      </c>
      <c r="C108" s="375" t="s">
        <v>223</v>
      </c>
      <c r="D108" s="157" t="s">
        <v>136</v>
      </c>
      <c r="E108" s="89">
        <f>SUM(Таблица25[[#This Row],[Средний балл аттестата]:[Балл первоочередной]])</f>
        <v>5.74</v>
      </c>
      <c r="F108" s="171">
        <v>3.74</v>
      </c>
      <c r="G108" s="89">
        <v>2</v>
      </c>
      <c r="H108" s="112"/>
      <c r="I108" s="87" t="s">
        <v>476</v>
      </c>
      <c r="J108" s="130" t="s">
        <v>17</v>
      </c>
      <c r="K108" s="130" t="s">
        <v>33</v>
      </c>
      <c r="L108" s="130"/>
      <c r="M108" s="130" t="s">
        <v>42</v>
      </c>
      <c r="N108" s="130" t="s">
        <v>42</v>
      </c>
      <c r="O108" s="142" t="s">
        <v>42</v>
      </c>
    </row>
    <row r="109" spans="1:15" s="7" customFormat="1" ht="37.5" x14ac:dyDescent="0.25">
      <c r="A109" s="104">
        <f>ROW()-2</f>
        <v>107</v>
      </c>
      <c r="B109" s="88" t="s">
        <v>1163</v>
      </c>
      <c r="C109" s="90" t="s">
        <v>222</v>
      </c>
      <c r="D109" s="88" t="s">
        <v>136</v>
      </c>
      <c r="E109" s="89">
        <f>SUM(Таблица25[[#This Row],[Средний балл аттестата]:[Балл первоочередной]])</f>
        <v>5.64</v>
      </c>
      <c r="F109" s="89">
        <v>4.6399999999999997</v>
      </c>
      <c r="G109" s="90">
        <v>1</v>
      </c>
      <c r="H109" s="88"/>
      <c r="I109" s="88" t="s">
        <v>476</v>
      </c>
      <c r="J109" s="88" t="s">
        <v>17</v>
      </c>
      <c r="K109" s="88" t="s">
        <v>33</v>
      </c>
      <c r="L109" s="88"/>
      <c r="M109" s="87" t="s">
        <v>42</v>
      </c>
      <c r="N109" s="87" t="s">
        <v>42</v>
      </c>
      <c r="O109" s="109" t="s">
        <v>42</v>
      </c>
    </row>
    <row r="110" spans="1:15" s="239" customFormat="1" ht="56.25" x14ac:dyDescent="0.25">
      <c r="A110" s="104">
        <f xml:space="preserve"> ROW()-2</f>
        <v>108</v>
      </c>
      <c r="B110" s="87" t="s">
        <v>399</v>
      </c>
      <c r="C110" s="87" t="s">
        <v>222</v>
      </c>
      <c r="D110" s="87" t="s">
        <v>134</v>
      </c>
      <c r="E110" s="89">
        <f>SUM(Таблица25[[#This Row],[Средний балл аттестата]:[Балл первоочередной]])</f>
        <v>5.63</v>
      </c>
      <c r="F110" s="89">
        <v>3.63</v>
      </c>
      <c r="G110" s="89">
        <v>2</v>
      </c>
      <c r="H110" s="89"/>
      <c r="I110" s="87" t="s">
        <v>477</v>
      </c>
      <c r="J110" s="87" t="s">
        <v>1071</v>
      </c>
      <c r="K110" s="87" t="s">
        <v>33</v>
      </c>
      <c r="L110" s="87"/>
      <c r="M110" s="87" t="s">
        <v>42</v>
      </c>
      <c r="N110" s="87" t="s">
        <v>202</v>
      </c>
      <c r="O110" s="109" t="s">
        <v>44</v>
      </c>
    </row>
    <row r="111" spans="1:15" s="7" customFormat="1" ht="37.5" x14ac:dyDescent="0.25">
      <c r="A111" s="104">
        <f>ROW()-2</f>
        <v>109</v>
      </c>
      <c r="B111" s="108" t="s">
        <v>770</v>
      </c>
      <c r="C111" s="108" t="s">
        <v>223</v>
      </c>
      <c r="D111" s="105" t="s">
        <v>134</v>
      </c>
      <c r="E111" s="89">
        <f>SUM(Таблица25[[#This Row],[Средний балл аттестата]:[Балл первоочередной]])</f>
        <v>5.63</v>
      </c>
      <c r="F111" s="108">
        <v>3.63</v>
      </c>
      <c r="G111" s="108">
        <v>2</v>
      </c>
      <c r="H111" s="108"/>
      <c r="I111" s="105" t="s">
        <v>477</v>
      </c>
      <c r="J111" s="105" t="s">
        <v>33</v>
      </c>
      <c r="K111" s="87" t="s">
        <v>5</v>
      </c>
      <c r="L111" s="87"/>
      <c r="M111" s="105" t="s">
        <v>42</v>
      </c>
      <c r="N111" s="105" t="s">
        <v>42</v>
      </c>
      <c r="O111" s="105" t="s">
        <v>44</v>
      </c>
    </row>
    <row r="112" spans="1:15" s="239" customFormat="1" ht="37.5" customHeight="1" x14ac:dyDescent="0.25">
      <c r="A112" s="104">
        <f xml:space="preserve"> ROW()-2</f>
        <v>110</v>
      </c>
      <c r="B112" s="90" t="s">
        <v>796</v>
      </c>
      <c r="C112" s="90" t="s">
        <v>222</v>
      </c>
      <c r="D112" s="88" t="s">
        <v>134</v>
      </c>
      <c r="E112" s="89">
        <f>SUM(Таблица25[[#This Row],[Средний балл аттестата]:[Балл первоочередной]])</f>
        <v>5.59</v>
      </c>
      <c r="F112" s="89">
        <v>3.59</v>
      </c>
      <c r="G112" s="89">
        <v>2</v>
      </c>
      <c r="H112" s="87"/>
      <c r="I112" s="87" t="s">
        <v>476</v>
      </c>
      <c r="J112" s="87" t="s">
        <v>33</v>
      </c>
      <c r="K112" s="87" t="s">
        <v>115</v>
      </c>
      <c r="L112" s="87" t="s">
        <v>620</v>
      </c>
      <c r="M112" s="87" t="s">
        <v>42</v>
      </c>
      <c r="N112" s="87" t="s">
        <v>42</v>
      </c>
      <c r="O112" s="109" t="s">
        <v>42</v>
      </c>
    </row>
    <row r="113" spans="1:15" s="239" customFormat="1" ht="56.25" x14ac:dyDescent="0.25">
      <c r="A113" s="104">
        <f>ROW()-2</f>
        <v>111</v>
      </c>
      <c r="B113" s="90" t="s">
        <v>486</v>
      </c>
      <c r="C113" s="90" t="s">
        <v>222</v>
      </c>
      <c r="D113" s="89" t="s">
        <v>134</v>
      </c>
      <c r="E113" s="89">
        <f>SUM(Таблица25[[#This Row],[Средний балл аттестата]:[Балл первоочередной]])</f>
        <v>5.5</v>
      </c>
      <c r="F113" s="89">
        <v>3.5</v>
      </c>
      <c r="G113" s="89">
        <v>2</v>
      </c>
      <c r="H113" s="89"/>
      <c r="I113" s="87" t="s">
        <v>476</v>
      </c>
      <c r="J113" s="87" t="s">
        <v>5</v>
      </c>
      <c r="K113" s="87" t="s">
        <v>1073</v>
      </c>
      <c r="L113" s="87" t="s">
        <v>17</v>
      </c>
      <c r="M113" s="87" t="s">
        <v>42</v>
      </c>
      <c r="N113" s="87" t="s">
        <v>42</v>
      </c>
      <c r="O113" s="109" t="s">
        <v>44</v>
      </c>
    </row>
    <row r="114" spans="1:15" s="239" customFormat="1" ht="37.5" x14ac:dyDescent="0.25">
      <c r="A114" s="104">
        <f>ROW()-2</f>
        <v>112</v>
      </c>
      <c r="B114" s="90" t="s">
        <v>730</v>
      </c>
      <c r="C114" s="90" t="s">
        <v>223</v>
      </c>
      <c r="D114" s="87" t="s">
        <v>134</v>
      </c>
      <c r="E114" s="89">
        <f>SUM(Таблица25[[#This Row],[Средний балл аттестата]:[Балл первоочередной]])</f>
        <v>5.5</v>
      </c>
      <c r="F114" s="89">
        <v>3.5</v>
      </c>
      <c r="G114" s="89">
        <v>2</v>
      </c>
      <c r="H114" s="87"/>
      <c r="I114" s="87" t="s">
        <v>477</v>
      </c>
      <c r="J114" s="87" t="s">
        <v>33</v>
      </c>
      <c r="K114" s="87" t="s">
        <v>110</v>
      </c>
      <c r="L114" s="87"/>
      <c r="M114" s="87" t="s">
        <v>42</v>
      </c>
      <c r="N114" s="87" t="s">
        <v>42</v>
      </c>
      <c r="O114" s="109" t="s">
        <v>42</v>
      </c>
    </row>
    <row r="115" spans="1:15" s="239" customFormat="1" ht="111" customHeight="1" x14ac:dyDescent="0.25">
      <c r="A115" s="104">
        <f>ROW()-2</f>
        <v>113</v>
      </c>
      <c r="B115" s="92" t="s">
        <v>293</v>
      </c>
      <c r="C115" s="92" t="s">
        <v>222</v>
      </c>
      <c r="D115" s="92" t="s">
        <v>134</v>
      </c>
      <c r="E115" s="89">
        <f>SUM(Таблица25[[#This Row],[Средний балл аттестата]:[Балл первоочередной]])</f>
        <v>5.4399999999999995</v>
      </c>
      <c r="F115" s="89">
        <v>3.44</v>
      </c>
      <c r="G115" s="100">
        <v>2</v>
      </c>
      <c r="H115" s="100"/>
      <c r="I115" s="92" t="s">
        <v>920</v>
      </c>
      <c r="J115" s="92" t="s">
        <v>33</v>
      </c>
      <c r="K115" s="92" t="s">
        <v>5</v>
      </c>
      <c r="L115" s="92"/>
      <c r="M115" s="92" t="s">
        <v>42</v>
      </c>
      <c r="N115" s="92" t="s">
        <v>42</v>
      </c>
      <c r="O115" s="134" t="s">
        <v>44</v>
      </c>
    </row>
    <row r="116" spans="1:15" s="7" customFormat="1" ht="37.5" x14ac:dyDescent="0.25">
      <c r="A116" s="104">
        <f xml:space="preserve"> ROW() - 2</f>
        <v>114</v>
      </c>
      <c r="B116" s="90" t="s">
        <v>102</v>
      </c>
      <c r="C116" s="90" t="s">
        <v>222</v>
      </c>
      <c r="D116" s="87" t="s">
        <v>134</v>
      </c>
      <c r="E116" s="89">
        <f>SUM(Таблица25[[#This Row],[Средний балл аттестата]:[Балл первоочередной]])</f>
        <v>5.38</v>
      </c>
      <c r="F116" s="89">
        <v>4.38</v>
      </c>
      <c r="G116" s="89">
        <v>1</v>
      </c>
      <c r="H116" s="89"/>
      <c r="I116" s="87" t="s">
        <v>477</v>
      </c>
      <c r="J116" s="87" t="s">
        <v>33</v>
      </c>
      <c r="K116" s="87" t="s">
        <v>17</v>
      </c>
      <c r="L116" s="87"/>
      <c r="M116" s="87" t="s">
        <v>42</v>
      </c>
      <c r="N116" s="87" t="s">
        <v>42</v>
      </c>
      <c r="O116" s="109" t="s">
        <v>42</v>
      </c>
    </row>
    <row r="117" spans="1:15" s="239" customFormat="1" ht="37.5" x14ac:dyDescent="0.25">
      <c r="A117" s="104">
        <f xml:space="preserve"> ROW() - 2</f>
        <v>115</v>
      </c>
      <c r="B117" s="90" t="s">
        <v>175</v>
      </c>
      <c r="C117" s="87" t="s">
        <v>222</v>
      </c>
      <c r="D117" s="87" t="s">
        <v>134</v>
      </c>
      <c r="E117" s="89">
        <f>SUM(Таблица25[[#This Row],[Средний балл аттестата]:[Балл первоочередной]])</f>
        <v>5.37</v>
      </c>
      <c r="F117" s="89">
        <v>4.37</v>
      </c>
      <c r="G117" s="89">
        <v>1</v>
      </c>
      <c r="H117" s="87"/>
      <c r="I117" s="87" t="s">
        <v>476</v>
      </c>
      <c r="J117" s="87" t="s">
        <v>17</v>
      </c>
      <c r="K117" s="87" t="s">
        <v>33</v>
      </c>
      <c r="L117" s="87" t="s">
        <v>5</v>
      </c>
      <c r="M117" s="87" t="s">
        <v>42</v>
      </c>
      <c r="N117" s="87" t="s">
        <v>42</v>
      </c>
      <c r="O117" s="87" t="s">
        <v>42</v>
      </c>
    </row>
    <row r="118" spans="1:15" s="239" customFormat="1" ht="37.5" x14ac:dyDescent="0.25">
      <c r="A118" s="104">
        <f xml:space="preserve"> ROW()-2</f>
        <v>116</v>
      </c>
      <c r="B118" s="130" t="s">
        <v>827</v>
      </c>
      <c r="C118" s="130" t="s">
        <v>222</v>
      </c>
      <c r="D118" s="130" t="s">
        <v>134</v>
      </c>
      <c r="E118" s="89">
        <f>SUM(Таблица25[[#This Row],[Средний балл аттестата]:[Балл первоочередной]])</f>
        <v>5.25</v>
      </c>
      <c r="F118" s="136">
        <v>4.25</v>
      </c>
      <c r="G118" s="136">
        <v>1</v>
      </c>
      <c r="H118" s="136"/>
      <c r="I118" s="130" t="s">
        <v>477</v>
      </c>
      <c r="J118" s="130" t="s">
        <v>33</v>
      </c>
      <c r="K118" s="130" t="s">
        <v>52</v>
      </c>
      <c r="L118" s="130" t="s">
        <v>358</v>
      </c>
      <c r="M118" s="130" t="s">
        <v>42</v>
      </c>
      <c r="N118" s="130" t="s">
        <v>42</v>
      </c>
      <c r="O118" s="142" t="s">
        <v>42</v>
      </c>
    </row>
    <row r="119" spans="1:15" s="7" customFormat="1" ht="37.5" x14ac:dyDescent="0.25">
      <c r="A119" s="104">
        <f>ROW()-2</f>
        <v>117</v>
      </c>
      <c r="B119" s="87" t="s">
        <v>529</v>
      </c>
      <c r="C119" s="87" t="s">
        <v>222</v>
      </c>
      <c r="D119" s="87" t="s">
        <v>134</v>
      </c>
      <c r="E119" s="89">
        <f>SUM(Таблица25[[#This Row],[Средний балл аттестата]:[Балл первоочередной]])</f>
        <v>5.1100000000000003</v>
      </c>
      <c r="F119" s="89">
        <v>4.1100000000000003</v>
      </c>
      <c r="G119" s="89">
        <v>1</v>
      </c>
      <c r="H119" s="87"/>
      <c r="I119" s="87" t="s">
        <v>477</v>
      </c>
      <c r="J119" s="87" t="s">
        <v>17</v>
      </c>
      <c r="K119" s="87" t="s">
        <v>33</v>
      </c>
      <c r="L119" s="87"/>
      <c r="M119" s="87" t="s">
        <v>42</v>
      </c>
      <c r="N119" s="87" t="s">
        <v>42</v>
      </c>
      <c r="O119" s="109" t="s">
        <v>42</v>
      </c>
    </row>
    <row r="120" spans="1:15" s="239" customFormat="1" ht="37.5" x14ac:dyDescent="0.25">
      <c r="A120" s="104">
        <f>ROW()-2</f>
        <v>118</v>
      </c>
      <c r="B120" s="90" t="s">
        <v>511</v>
      </c>
      <c r="C120" s="90" t="s">
        <v>223</v>
      </c>
      <c r="D120" s="90" t="s">
        <v>134</v>
      </c>
      <c r="E120" s="89">
        <f>SUM(Таблица25[[#This Row],[Средний балл аттестата]:[Балл первоочередной]])</f>
        <v>4.88</v>
      </c>
      <c r="F120" s="89">
        <v>3.88</v>
      </c>
      <c r="G120" s="89">
        <v>1</v>
      </c>
      <c r="H120" s="87"/>
      <c r="I120" s="87" t="s">
        <v>477</v>
      </c>
      <c r="J120" s="87" t="s">
        <v>17</v>
      </c>
      <c r="K120" s="87" t="s">
        <v>33</v>
      </c>
      <c r="L120" s="87" t="s">
        <v>115</v>
      </c>
      <c r="M120" s="87" t="s">
        <v>42</v>
      </c>
      <c r="N120" s="87" t="s">
        <v>42</v>
      </c>
      <c r="O120" s="109" t="s">
        <v>42</v>
      </c>
    </row>
    <row r="121" spans="1:15" s="85" customFormat="1" ht="37.5" x14ac:dyDescent="0.25">
      <c r="A121" s="104">
        <f xml:space="preserve"> ROW() - 2</f>
        <v>119</v>
      </c>
      <c r="B121" s="87" t="s">
        <v>164</v>
      </c>
      <c r="C121" s="87" t="s">
        <v>222</v>
      </c>
      <c r="D121" s="87" t="s">
        <v>134</v>
      </c>
      <c r="E121" s="89">
        <f>SUM(Таблица25[[#This Row],[Средний балл аттестата]:[Балл первоочередной]])</f>
        <v>4.5</v>
      </c>
      <c r="F121" s="89">
        <v>3.5</v>
      </c>
      <c r="G121" s="89">
        <v>1</v>
      </c>
      <c r="H121" s="89"/>
      <c r="I121" s="87" t="s">
        <v>476</v>
      </c>
      <c r="J121" s="87" t="s">
        <v>33</v>
      </c>
      <c r="K121" s="87"/>
      <c r="L121" s="87"/>
      <c r="M121" s="87" t="s">
        <v>42</v>
      </c>
      <c r="N121" s="87" t="s">
        <v>42</v>
      </c>
      <c r="O121" s="109" t="s">
        <v>42</v>
      </c>
    </row>
    <row r="122" spans="1:15" s="239" customFormat="1" ht="56.25" x14ac:dyDescent="0.3">
      <c r="A122" s="422">
        <f xml:space="preserve"> ROW()-2</f>
        <v>120</v>
      </c>
      <c r="B122" s="424" t="s">
        <v>315</v>
      </c>
      <c r="C122" s="424" t="s">
        <v>222</v>
      </c>
      <c r="D122" s="423" t="s">
        <v>134</v>
      </c>
      <c r="E122" s="425">
        <f>SUM(Таблица25[[#This Row],[Средний балл аттестата]:[Балл первоочередной]])</f>
        <v>13.33</v>
      </c>
      <c r="F122" s="425">
        <v>4.33</v>
      </c>
      <c r="G122" s="425">
        <v>9</v>
      </c>
      <c r="H122" s="423"/>
      <c r="I122" s="423" t="s">
        <v>476</v>
      </c>
      <c r="J122" s="423" t="s">
        <v>1071</v>
      </c>
      <c r="K122" s="423" t="s">
        <v>210</v>
      </c>
      <c r="L122" s="423" t="s">
        <v>33</v>
      </c>
      <c r="M122" s="423" t="s">
        <v>42</v>
      </c>
      <c r="N122" s="423" t="s">
        <v>42</v>
      </c>
      <c r="O122" s="426" t="s">
        <v>44</v>
      </c>
    </row>
    <row r="123" spans="1:15" s="239" customFormat="1" ht="37.5" x14ac:dyDescent="0.25">
      <c r="A123" s="422">
        <f>ROW()-2</f>
        <v>121</v>
      </c>
      <c r="B123" s="424" t="s">
        <v>299</v>
      </c>
      <c r="C123" s="424" t="s">
        <v>222</v>
      </c>
      <c r="D123" s="423" t="s">
        <v>136</v>
      </c>
      <c r="E123" s="425">
        <f>SUM(Таблица25[[#This Row],[Средний балл аттестата]:[Балл первоочередной]])</f>
        <v>12.16</v>
      </c>
      <c r="F123" s="425">
        <v>4.16</v>
      </c>
      <c r="G123" s="425">
        <v>8</v>
      </c>
      <c r="H123" s="425"/>
      <c r="I123" s="423" t="s">
        <v>476</v>
      </c>
      <c r="J123" s="423" t="s">
        <v>115</v>
      </c>
      <c r="K123" s="423" t="s">
        <v>33</v>
      </c>
      <c r="L123" s="423" t="s">
        <v>17</v>
      </c>
      <c r="M123" s="423" t="s">
        <v>42</v>
      </c>
      <c r="N123" s="423" t="s">
        <v>42</v>
      </c>
      <c r="O123" s="428" t="s">
        <v>42</v>
      </c>
    </row>
    <row r="124" spans="1:15" s="239" customFormat="1" ht="37.5" x14ac:dyDescent="0.25">
      <c r="A124" s="422">
        <f xml:space="preserve"> ROW() - 2</f>
        <v>122</v>
      </c>
      <c r="B124" s="423" t="s">
        <v>109</v>
      </c>
      <c r="C124" s="424" t="s">
        <v>222</v>
      </c>
      <c r="D124" s="423" t="s">
        <v>134</v>
      </c>
      <c r="E124" s="425">
        <f>SUM(Таблица25[[#This Row],[Средний балл аттестата]:[Балл первоочередной]])</f>
        <v>11.309999999999999</v>
      </c>
      <c r="F124" s="425">
        <v>4.3099999999999996</v>
      </c>
      <c r="G124" s="425">
        <v>7</v>
      </c>
      <c r="H124" s="425"/>
      <c r="I124" s="423" t="s">
        <v>476</v>
      </c>
      <c r="J124" s="423" t="s">
        <v>115</v>
      </c>
      <c r="K124" s="423" t="s">
        <v>110</v>
      </c>
      <c r="L124" s="423" t="s">
        <v>33</v>
      </c>
      <c r="M124" s="423" t="s">
        <v>42</v>
      </c>
      <c r="N124" s="423" t="s">
        <v>42</v>
      </c>
      <c r="O124" s="428" t="s">
        <v>44</v>
      </c>
    </row>
    <row r="125" spans="1:15" s="7" customFormat="1" ht="37.5" x14ac:dyDescent="0.25">
      <c r="A125" s="422">
        <f xml:space="preserve"> ROW() - 2</f>
        <v>123</v>
      </c>
      <c r="B125" s="425" t="s">
        <v>131</v>
      </c>
      <c r="C125" s="423" t="s">
        <v>222</v>
      </c>
      <c r="D125" s="423" t="s">
        <v>134</v>
      </c>
      <c r="E125" s="425">
        <f>SUM(Таблица25[[#This Row],[Средний балл аттестата]:[Балл первоочередной]])</f>
        <v>10.41</v>
      </c>
      <c r="F125" s="425">
        <v>4.41</v>
      </c>
      <c r="G125" s="425">
        <v>6</v>
      </c>
      <c r="H125" s="425"/>
      <c r="I125" s="423" t="s">
        <v>476</v>
      </c>
      <c r="J125" s="423" t="s">
        <v>115</v>
      </c>
      <c r="K125" s="423" t="s">
        <v>5</v>
      </c>
      <c r="L125" s="423" t="s">
        <v>111</v>
      </c>
      <c r="M125" s="423" t="s">
        <v>42</v>
      </c>
      <c r="N125" s="423" t="s">
        <v>42</v>
      </c>
      <c r="O125" s="428" t="s">
        <v>42</v>
      </c>
    </row>
    <row r="126" spans="1:15" s="239" customFormat="1" ht="37.5" x14ac:dyDescent="0.25">
      <c r="A126" s="422">
        <f>ROW()-2</f>
        <v>124</v>
      </c>
      <c r="B126" s="424" t="s">
        <v>446</v>
      </c>
      <c r="C126" s="424" t="s">
        <v>223</v>
      </c>
      <c r="D126" s="423" t="s">
        <v>136</v>
      </c>
      <c r="E126" s="425">
        <f>SUM(Таблица25[[#This Row],[Средний балл аттестата]:[Балл первоочередной]])</f>
        <v>10.370000000000001</v>
      </c>
      <c r="F126" s="425">
        <v>4.37</v>
      </c>
      <c r="G126" s="425">
        <v>6</v>
      </c>
      <c r="H126" s="423"/>
      <c r="I126" s="423" t="s">
        <v>476</v>
      </c>
      <c r="J126" s="423" t="s">
        <v>115</v>
      </c>
      <c r="K126" s="423" t="s">
        <v>33</v>
      </c>
      <c r="L126" s="423" t="s">
        <v>17</v>
      </c>
      <c r="M126" s="423" t="s">
        <v>42</v>
      </c>
      <c r="N126" s="423" t="s">
        <v>42</v>
      </c>
      <c r="O126" s="428" t="s">
        <v>42</v>
      </c>
    </row>
    <row r="127" spans="1:15" s="7" customFormat="1" ht="56.25" x14ac:dyDescent="0.25">
      <c r="A127" s="232">
        <f xml:space="preserve"> ROW() - 2</f>
        <v>125</v>
      </c>
      <c r="B127" s="234" t="s">
        <v>128</v>
      </c>
      <c r="C127" s="234" t="s">
        <v>222</v>
      </c>
      <c r="D127" s="234" t="s">
        <v>134</v>
      </c>
      <c r="E127" s="236">
        <f>SUM(Таблица25[[#This Row],[Средний балл аттестата]:[Балл первоочередной]])</f>
        <v>9</v>
      </c>
      <c r="F127" s="236">
        <v>5</v>
      </c>
      <c r="G127" s="236">
        <v>4</v>
      </c>
      <c r="H127" s="236"/>
      <c r="I127" s="234" t="s">
        <v>1005</v>
      </c>
      <c r="J127" s="234" t="s">
        <v>33</v>
      </c>
      <c r="K127" s="234" t="s">
        <v>17</v>
      </c>
      <c r="L127" s="234"/>
      <c r="M127" s="234" t="s">
        <v>42</v>
      </c>
      <c r="N127" s="234" t="s">
        <v>42</v>
      </c>
      <c r="O127" s="234" t="s">
        <v>44</v>
      </c>
    </row>
    <row r="128" spans="1:15" s="7" customFormat="1" ht="37.5" x14ac:dyDescent="0.25">
      <c r="A128" s="232">
        <f>ROW()-2</f>
        <v>126</v>
      </c>
      <c r="B128" s="249" t="s">
        <v>392</v>
      </c>
      <c r="C128" s="249" t="s">
        <v>222</v>
      </c>
      <c r="D128" s="248" t="s">
        <v>134</v>
      </c>
      <c r="E128" s="236">
        <f>SUM(Таблица25[[#This Row],[Средний балл аттестата]:[Балл первоочередной]])</f>
        <v>6</v>
      </c>
      <c r="F128" s="246">
        <v>4</v>
      </c>
      <c r="G128" s="246">
        <v>2</v>
      </c>
      <c r="H128" s="248"/>
      <c r="I128" s="248" t="s">
        <v>476</v>
      </c>
      <c r="J128" s="248" t="s">
        <v>7</v>
      </c>
      <c r="K128" s="248"/>
      <c r="L128" s="248"/>
      <c r="M128" s="248" t="s">
        <v>42</v>
      </c>
      <c r="N128" s="248" t="s">
        <v>42</v>
      </c>
      <c r="O128" s="248" t="s">
        <v>44</v>
      </c>
    </row>
    <row r="129" spans="1:15" s="7" customFormat="1" ht="37.5" x14ac:dyDescent="0.25">
      <c r="A129" s="232">
        <f xml:space="preserve"> ROW()-2</f>
        <v>127</v>
      </c>
      <c r="B129" s="237" t="s">
        <v>523</v>
      </c>
      <c r="C129" s="237" t="s">
        <v>222</v>
      </c>
      <c r="D129" s="234" t="s">
        <v>134</v>
      </c>
      <c r="E129" s="236">
        <f>SUM(Таблица25[[#This Row],[Средний балл аттестата]:[Балл первоочередной]])</f>
        <v>5.75</v>
      </c>
      <c r="F129" s="236">
        <v>3.75</v>
      </c>
      <c r="G129" s="236">
        <v>2</v>
      </c>
      <c r="H129" s="236"/>
      <c r="I129" s="234" t="s">
        <v>476</v>
      </c>
      <c r="J129" s="234" t="s">
        <v>7</v>
      </c>
      <c r="K129" s="234" t="s">
        <v>1092</v>
      </c>
      <c r="L129" s="234" t="s">
        <v>17</v>
      </c>
      <c r="M129" s="234" t="s">
        <v>42</v>
      </c>
      <c r="N129" s="234" t="s">
        <v>42</v>
      </c>
      <c r="O129" s="238" t="s">
        <v>42</v>
      </c>
    </row>
    <row r="130" spans="1:15" s="239" customFormat="1" ht="56.25" x14ac:dyDescent="0.25">
      <c r="A130" s="232">
        <f>ROW()-2</f>
        <v>128</v>
      </c>
      <c r="B130" s="237" t="s">
        <v>197</v>
      </c>
      <c r="C130" s="237" t="s">
        <v>223</v>
      </c>
      <c r="D130" s="234" t="s">
        <v>134</v>
      </c>
      <c r="E130" s="236">
        <f>SUM(Таблица25[[#This Row],[Средний балл аттестата]:[Балл первоочередной]])</f>
        <v>5</v>
      </c>
      <c r="F130" s="236">
        <v>5</v>
      </c>
      <c r="G130" s="234" t="s">
        <v>733</v>
      </c>
      <c r="H130" s="234"/>
      <c r="I130" s="234" t="s">
        <v>477</v>
      </c>
      <c r="J130" s="234" t="s">
        <v>6</v>
      </c>
      <c r="K130" s="234" t="s">
        <v>5</v>
      </c>
      <c r="L130" s="234" t="s">
        <v>33</v>
      </c>
      <c r="M130" s="234" t="s">
        <v>42</v>
      </c>
      <c r="N130" s="234"/>
      <c r="O130" s="238" t="s">
        <v>44</v>
      </c>
    </row>
    <row r="131" spans="1:15" s="239" customFormat="1" ht="56.25" x14ac:dyDescent="0.25">
      <c r="A131" s="232">
        <f>ROW()-2</f>
        <v>129</v>
      </c>
      <c r="B131" s="234" t="s">
        <v>250</v>
      </c>
      <c r="C131" s="234" t="s">
        <v>223</v>
      </c>
      <c r="D131" s="234" t="s">
        <v>134</v>
      </c>
      <c r="E131" s="236">
        <f>SUM(Таблица25[[#This Row],[Средний балл аттестата]:[Балл первоочередной]])</f>
        <v>4.76</v>
      </c>
      <c r="F131" s="236">
        <v>4.76</v>
      </c>
      <c r="G131" s="236" t="s">
        <v>733</v>
      </c>
      <c r="H131" s="234"/>
      <c r="I131" s="234" t="s">
        <v>477</v>
      </c>
      <c r="J131" s="234" t="s">
        <v>17</v>
      </c>
      <c r="K131" s="234" t="s">
        <v>33</v>
      </c>
      <c r="L131" s="234"/>
      <c r="M131" s="234" t="s">
        <v>42</v>
      </c>
      <c r="N131" s="234"/>
      <c r="O131" s="234" t="s">
        <v>42</v>
      </c>
    </row>
    <row r="132" spans="1:15" s="239" customFormat="1" ht="56.25" x14ac:dyDescent="0.25">
      <c r="A132" s="232">
        <f xml:space="preserve"> ROW()-2</f>
        <v>130</v>
      </c>
      <c r="B132" s="234" t="s">
        <v>912</v>
      </c>
      <c r="C132" s="234" t="s">
        <v>223</v>
      </c>
      <c r="D132" s="235" t="s">
        <v>134</v>
      </c>
      <c r="E132" s="236">
        <f>SUM(Таблица25[[#This Row],[Средний балл аттестата]:[Балл первоочередной]])</f>
        <v>4.72</v>
      </c>
      <c r="F132" s="234">
        <v>4.72</v>
      </c>
      <c r="G132" s="236" t="s">
        <v>733</v>
      </c>
      <c r="H132" s="236" t="s">
        <v>967</v>
      </c>
      <c r="I132" s="234" t="s">
        <v>477</v>
      </c>
      <c r="J132" s="234" t="s">
        <v>33</v>
      </c>
      <c r="K132" s="234" t="s">
        <v>17</v>
      </c>
      <c r="L132" s="234"/>
      <c r="M132" s="234" t="s">
        <v>42</v>
      </c>
      <c r="N132" s="234"/>
      <c r="O132" s="234" t="s">
        <v>42</v>
      </c>
    </row>
    <row r="133" spans="1:15" s="7" customFormat="1" ht="61.5" customHeight="1" x14ac:dyDescent="0.25">
      <c r="A133" s="232">
        <f>ROW()-2</f>
        <v>131</v>
      </c>
      <c r="B133" s="248" t="s">
        <v>409</v>
      </c>
      <c r="C133" s="248" t="s">
        <v>223</v>
      </c>
      <c r="D133" s="234" t="s">
        <v>134</v>
      </c>
      <c r="E133" s="236">
        <f>SUM(Таблица25[[#This Row],[Средний балл аттестата]:[Балл первоочередной]])</f>
        <v>4.6500000000000004</v>
      </c>
      <c r="F133" s="246">
        <v>4.6500000000000004</v>
      </c>
      <c r="G133" s="234" t="s">
        <v>733</v>
      </c>
      <c r="H133" s="234"/>
      <c r="I133" s="234" t="s">
        <v>477</v>
      </c>
      <c r="J133" s="234" t="s">
        <v>17</v>
      </c>
      <c r="K133" s="234" t="s">
        <v>33</v>
      </c>
      <c r="L133" s="234"/>
      <c r="M133" s="234" t="s">
        <v>42</v>
      </c>
      <c r="N133" s="234"/>
      <c r="O133" s="238" t="s">
        <v>44</v>
      </c>
    </row>
    <row r="134" spans="1:15" s="85" customFormat="1" ht="108" customHeight="1" x14ac:dyDescent="0.25">
      <c r="A134" s="232">
        <f xml:space="preserve"> ROW()-2</f>
        <v>132</v>
      </c>
      <c r="B134" s="237" t="s">
        <v>632</v>
      </c>
      <c r="C134" s="237" t="s">
        <v>222</v>
      </c>
      <c r="D134" s="237" t="s">
        <v>134</v>
      </c>
      <c r="E134" s="236">
        <f>SUM(Таблица25[[#This Row],[Средний балл аттестата]:[Балл первоочередной]])</f>
        <v>4.6500000000000004</v>
      </c>
      <c r="F134" s="236">
        <v>4.6500000000000004</v>
      </c>
      <c r="G134" s="236" t="s">
        <v>733</v>
      </c>
      <c r="H134" s="236"/>
      <c r="I134" s="234" t="s">
        <v>477</v>
      </c>
      <c r="J134" s="234" t="s">
        <v>33</v>
      </c>
      <c r="K134" s="234"/>
      <c r="L134" s="234"/>
      <c r="M134" s="234" t="s">
        <v>42</v>
      </c>
      <c r="N134" s="234" t="s">
        <v>42</v>
      </c>
      <c r="O134" s="238" t="s">
        <v>42</v>
      </c>
    </row>
    <row r="135" spans="1:15" s="239" customFormat="1" ht="56.25" x14ac:dyDescent="0.25">
      <c r="A135" s="278">
        <f>ROW()-2</f>
        <v>133</v>
      </c>
      <c r="B135" s="235" t="s">
        <v>1189</v>
      </c>
      <c r="C135" s="237" t="s">
        <v>223</v>
      </c>
      <c r="D135" s="235" t="s">
        <v>134</v>
      </c>
      <c r="E135" s="236">
        <f>SUM(Таблица25[[#This Row],[Средний балл аттестата]:[Балл первоочередной]])</f>
        <v>4.6500000000000004</v>
      </c>
      <c r="F135" s="291">
        <v>4.6500000000000004</v>
      </c>
      <c r="G135" s="291" t="s">
        <v>733</v>
      </c>
      <c r="H135" s="291"/>
      <c r="I135" s="235" t="s">
        <v>477</v>
      </c>
      <c r="J135" s="235" t="s">
        <v>33</v>
      </c>
      <c r="K135" s="235" t="s">
        <v>17</v>
      </c>
      <c r="L135" s="235" t="s">
        <v>1190</v>
      </c>
      <c r="M135" s="296" t="s">
        <v>42</v>
      </c>
      <c r="N135" s="234" t="s">
        <v>42</v>
      </c>
      <c r="O135" s="238" t="s">
        <v>42</v>
      </c>
    </row>
    <row r="136" spans="1:15" s="239" customFormat="1" ht="56.25" x14ac:dyDescent="0.25">
      <c r="A136" s="232">
        <f>ROW()-2</f>
        <v>134</v>
      </c>
      <c r="B136" s="237" t="s">
        <v>312</v>
      </c>
      <c r="C136" s="237" t="s">
        <v>222</v>
      </c>
      <c r="D136" s="237" t="s">
        <v>134</v>
      </c>
      <c r="E136" s="236">
        <f>SUM(Таблица25[[#This Row],[Средний балл аттестата]:[Балл первоочередной]])</f>
        <v>4.63</v>
      </c>
      <c r="F136" s="236">
        <v>4.63</v>
      </c>
      <c r="G136" s="236" t="s">
        <v>733</v>
      </c>
      <c r="H136" s="236"/>
      <c r="I136" s="234" t="s">
        <v>477</v>
      </c>
      <c r="J136" s="234" t="s">
        <v>5</v>
      </c>
      <c r="K136" s="234" t="s">
        <v>33</v>
      </c>
      <c r="L136" s="234" t="s">
        <v>17</v>
      </c>
      <c r="M136" s="234" t="s">
        <v>42</v>
      </c>
      <c r="N136" s="234" t="s">
        <v>42</v>
      </c>
      <c r="O136" s="238" t="s">
        <v>44</v>
      </c>
    </row>
    <row r="137" spans="1:15" s="239" customFormat="1" ht="93.75" x14ac:dyDescent="0.25">
      <c r="A137" s="232">
        <f>ROW()-2</f>
        <v>135</v>
      </c>
      <c r="B137" s="237" t="s">
        <v>514</v>
      </c>
      <c r="C137" s="237" t="s">
        <v>223</v>
      </c>
      <c r="D137" s="234" t="s">
        <v>134</v>
      </c>
      <c r="E137" s="236">
        <f>SUM(Таблица25[[#This Row],[Средний балл аттестата]:[Балл первоочередной]])</f>
        <v>4.63</v>
      </c>
      <c r="F137" s="236">
        <v>4.63</v>
      </c>
      <c r="G137" s="236" t="s">
        <v>733</v>
      </c>
      <c r="H137" s="236"/>
      <c r="I137" s="234" t="s">
        <v>477</v>
      </c>
      <c r="J137" s="234" t="s">
        <v>5</v>
      </c>
      <c r="K137" s="234" t="s">
        <v>515</v>
      </c>
      <c r="L137" s="234" t="s">
        <v>829</v>
      </c>
      <c r="M137" s="234" t="s">
        <v>42</v>
      </c>
      <c r="N137" s="234"/>
      <c r="O137" s="238" t="s">
        <v>42</v>
      </c>
    </row>
    <row r="138" spans="1:15" s="239" customFormat="1" ht="56.25" x14ac:dyDescent="0.25">
      <c r="A138" s="232">
        <f>ROW()-2</f>
        <v>136</v>
      </c>
      <c r="B138" s="416" t="s">
        <v>314</v>
      </c>
      <c r="C138" s="287" t="s">
        <v>222</v>
      </c>
      <c r="D138" s="234" t="s">
        <v>134</v>
      </c>
      <c r="E138" s="236">
        <f>SUM(Таблица25[[#This Row],[Средний балл аттестата]:[Балл первоочередной]])</f>
        <v>4.6100000000000003</v>
      </c>
      <c r="F138" s="420">
        <v>4.6100000000000003</v>
      </c>
      <c r="G138" s="236" t="s">
        <v>733</v>
      </c>
      <c r="H138" s="236"/>
      <c r="I138" s="234" t="s">
        <v>477</v>
      </c>
      <c r="J138" s="234" t="s">
        <v>33</v>
      </c>
      <c r="K138" s="234"/>
      <c r="L138" s="234"/>
      <c r="M138" s="234" t="s">
        <v>42</v>
      </c>
      <c r="N138" s="234" t="s">
        <v>220</v>
      </c>
      <c r="O138" s="238" t="s">
        <v>42</v>
      </c>
    </row>
    <row r="139" spans="1:15" s="239" customFormat="1" ht="56.25" x14ac:dyDescent="0.25">
      <c r="A139" s="232">
        <f xml:space="preserve"> ROW() - 2</f>
        <v>137</v>
      </c>
      <c r="B139" s="234" t="s">
        <v>90</v>
      </c>
      <c r="C139" s="237" t="s">
        <v>222</v>
      </c>
      <c r="D139" s="234" t="s">
        <v>134</v>
      </c>
      <c r="E139" s="236">
        <f>SUM(Таблица25[[#This Row],[Средний балл аттестата]:[Балл первоочередной]])</f>
        <v>4.59</v>
      </c>
      <c r="F139" s="236">
        <v>4.59</v>
      </c>
      <c r="G139" s="234" t="s">
        <v>733</v>
      </c>
      <c r="H139" s="234"/>
      <c r="I139" s="234" t="s">
        <v>476</v>
      </c>
      <c r="J139" s="234" t="s">
        <v>17</v>
      </c>
      <c r="K139" s="234" t="s">
        <v>33</v>
      </c>
      <c r="L139" s="234"/>
      <c r="M139" s="234" t="s">
        <v>42</v>
      </c>
      <c r="N139" s="234" t="s">
        <v>42</v>
      </c>
      <c r="O139" s="238" t="s">
        <v>42</v>
      </c>
    </row>
    <row r="140" spans="1:15" s="239" customFormat="1" ht="56.25" x14ac:dyDescent="0.25">
      <c r="A140" s="232">
        <f>ROW()-2</f>
        <v>138</v>
      </c>
      <c r="B140" s="248" t="s">
        <v>424</v>
      </c>
      <c r="C140" s="248" t="s">
        <v>224</v>
      </c>
      <c r="D140" s="248" t="s">
        <v>134</v>
      </c>
      <c r="E140" s="236">
        <f>SUM(Таблица25[[#This Row],[Средний балл аттестата]:[Балл первоочередной]])</f>
        <v>4.5599999999999996</v>
      </c>
      <c r="F140" s="246">
        <v>4.5599999999999996</v>
      </c>
      <c r="G140" s="246" t="s">
        <v>733</v>
      </c>
      <c r="H140" s="248"/>
      <c r="I140" s="248" t="s">
        <v>1140</v>
      </c>
      <c r="J140" s="248" t="s">
        <v>17</v>
      </c>
      <c r="K140" s="248" t="s">
        <v>33</v>
      </c>
      <c r="L140" s="248"/>
      <c r="M140" s="248" t="s">
        <v>42</v>
      </c>
      <c r="N140" s="248" t="s">
        <v>42</v>
      </c>
      <c r="O140" s="248" t="s">
        <v>42</v>
      </c>
    </row>
    <row r="141" spans="1:15" s="7" customFormat="1" ht="56.25" x14ac:dyDescent="0.25">
      <c r="A141" s="232">
        <f>ROW()-2</f>
        <v>139</v>
      </c>
      <c r="B141" s="234" t="s">
        <v>784</v>
      </c>
      <c r="C141" s="234" t="s">
        <v>222</v>
      </c>
      <c r="D141" s="234" t="s">
        <v>134</v>
      </c>
      <c r="E141" s="236">
        <f>SUM(Таблица25[[#This Row],[Средний балл аттестата]:[Балл первоочередной]])</f>
        <v>4.5</v>
      </c>
      <c r="F141" s="236">
        <v>4.5</v>
      </c>
      <c r="G141" s="236" t="s">
        <v>733</v>
      </c>
      <c r="H141" s="236"/>
      <c r="I141" s="234" t="s">
        <v>476</v>
      </c>
      <c r="J141" s="234" t="s">
        <v>5</v>
      </c>
      <c r="K141" s="234" t="s">
        <v>17</v>
      </c>
      <c r="L141" s="234" t="s">
        <v>33</v>
      </c>
      <c r="M141" s="234" t="s">
        <v>42</v>
      </c>
      <c r="N141" s="234" t="s">
        <v>42</v>
      </c>
      <c r="O141" s="238" t="s">
        <v>42</v>
      </c>
    </row>
    <row r="142" spans="1:15" s="239" customFormat="1" ht="37.5" x14ac:dyDescent="0.25">
      <c r="A142" s="232">
        <f xml:space="preserve"> ROW()-2</f>
        <v>140</v>
      </c>
      <c r="B142" s="234" t="s">
        <v>527</v>
      </c>
      <c r="C142" s="234" t="s">
        <v>222</v>
      </c>
      <c r="D142" s="234" t="s">
        <v>134</v>
      </c>
      <c r="E142" s="236">
        <f>SUM(Таблица25[[#This Row],[Средний балл аттестата]:[Балл первоочередной]])</f>
        <v>4.5</v>
      </c>
      <c r="F142" s="236">
        <v>3.5</v>
      </c>
      <c r="G142" s="236">
        <v>1</v>
      </c>
      <c r="H142" s="236"/>
      <c r="I142" s="234" t="s">
        <v>1087</v>
      </c>
      <c r="J142" s="234" t="s">
        <v>33</v>
      </c>
      <c r="K142" s="234" t="s">
        <v>5</v>
      </c>
      <c r="L142" s="234" t="s">
        <v>47</v>
      </c>
      <c r="M142" s="234" t="s">
        <v>42</v>
      </c>
      <c r="N142" s="234" t="s">
        <v>42</v>
      </c>
      <c r="O142" s="234" t="s">
        <v>42</v>
      </c>
    </row>
    <row r="143" spans="1:15" s="7" customFormat="1" ht="56.25" x14ac:dyDescent="0.25">
      <c r="A143" s="232">
        <f xml:space="preserve"> ROW()-2</f>
        <v>141</v>
      </c>
      <c r="B143" s="237" t="s">
        <v>350</v>
      </c>
      <c r="C143" s="237" t="s">
        <v>223</v>
      </c>
      <c r="D143" s="234" t="s">
        <v>134</v>
      </c>
      <c r="E143" s="236">
        <f>SUM(Таблица25[[#This Row],[Средний балл аттестата]:[Балл первоочередной]])</f>
        <v>4.5</v>
      </c>
      <c r="F143" s="236">
        <v>4.5</v>
      </c>
      <c r="G143" s="236" t="s">
        <v>733</v>
      </c>
      <c r="H143" s="236"/>
      <c r="I143" s="234" t="s">
        <v>477</v>
      </c>
      <c r="J143" s="234" t="s">
        <v>33</v>
      </c>
      <c r="K143" s="234"/>
      <c r="L143" s="234"/>
      <c r="M143" s="234" t="s">
        <v>42</v>
      </c>
      <c r="N143" s="234"/>
      <c r="O143" s="234" t="s">
        <v>42</v>
      </c>
    </row>
    <row r="144" spans="1:15" s="7" customFormat="1" ht="56.25" x14ac:dyDescent="0.25">
      <c r="A144" s="232">
        <f>ROW()-2</f>
        <v>142</v>
      </c>
      <c r="B144" s="237" t="s">
        <v>441</v>
      </c>
      <c r="C144" s="237" t="s">
        <v>223</v>
      </c>
      <c r="D144" s="234" t="s">
        <v>134</v>
      </c>
      <c r="E144" s="236">
        <f>SUM(Таблица25[[#This Row],[Средний балл аттестата]:[Балл первоочередной]])</f>
        <v>4.5</v>
      </c>
      <c r="F144" s="236">
        <v>4.5</v>
      </c>
      <c r="G144" s="236" t="s">
        <v>733</v>
      </c>
      <c r="H144" s="234"/>
      <c r="I144" s="234" t="s">
        <v>477</v>
      </c>
      <c r="J144" s="234" t="s">
        <v>17</v>
      </c>
      <c r="K144" s="234" t="s">
        <v>33</v>
      </c>
      <c r="L144" s="234" t="s">
        <v>6</v>
      </c>
      <c r="M144" s="234" t="s">
        <v>42</v>
      </c>
      <c r="N144" s="234"/>
      <c r="O144" s="238" t="s">
        <v>44</v>
      </c>
    </row>
    <row r="145" spans="1:15" s="7" customFormat="1" ht="91.5" customHeight="1" x14ac:dyDescent="0.25">
      <c r="A145" s="232">
        <f xml:space="preserve"> ROW()-2</f>
        <v>143</v>
      </c>
      <c r="B145" s="249" t="s">
        <v>708</v>
      </c>
      <c r="C145" s="249" t="s">
        <v>223</v>
      </c>
      <c r="D145" s="248" t="s">
        <v>134</v>
      </c>
      <c r="E145" s="236">
        <f>SUM(Таблица25[[#This Row],[Средний балл аттестата]:[Балл первоочередной]])</f>
        <v>4.5</v>
      </c>
      <c r="F145" s="246">
        <v>4.5</v>
      </c>
      <c r="G145" s="246" t="s">
        <v>733</v>
      </c>
      <c r="H145" s="246" t="s">
        <v>967</v>
      </c>
      <c r="I145" s="248" t="s">
        <v>477</v>
      </c>
      <c r="J145" s="248" t="s">
        <v>33</v>
      </c>
      <c r="K145" s="248" t="s">
        <v>17</v>
      </c>
      <c r="L145" s="248"/>
      <c r="M145" s="248" t="s">
        <v>42</v>
      </c>
      <c r="N145" s="240"/>
      <c r="O145" s="248" t="s">
        <v>44</v>
      </c>
    </row>
    <row r="146" spans="1:15" s="7" customFormat="1" ht="56.25" x14ac:dyDescent="0.25">
      <c r="A146" s="232">
        <f xml:space="preserve"> ROW()-2</f>
        <v>144</v>
      </c>
      <c r="B146" s="234" t="s">
        <v>847</v>
      </c>
      <c r="C146" s="234" t="s">
        <v>223</v>
      </c>
      <c r="D146" s="235" t="s">
        <v>134</v>
      </c>
      <c r="E146" s="236">
        <f>SUM(Таблица25[[#This Row],[Средний балл аттестата]:[Балл первоочередной]])</f>
        <v>4.5</v>
      </c>
      <c r="F146" s="236">
        <v>4.5</v>
      </c>
      <c r="G146" s="236" t="s">
        <v>733</v>
      </c>
      <c r="H146" s="236" t="s">
        <v>967</v>
      </c>
      <c r="I146" s="234" t="s">
        <v>477</v>
      </c>
      <c r="J146" s="234" t="s">
        <v>33</v>
      </c>
      <c r="K146" s="234" t="s">
        <v>7</v>
      </c>
      <c r="L146" s="234" t="s">
        <v>848</v>
      </c>
      <c r="M146" s="234" t="s">
        <v>42</v>
      </c>
      <c r="N146" s="234"/>
      <c r="O146" s="238" t="s">
        <v>42</v>
      </c>
    </row>
    <row r="147" spans="1:15" s="239" customFormat="1" ht="56.25" x14ac:dyDescent="0.3">
      <c r="A147" s="232">
        <f>ROW()-2</f>
        <v>145</v>
      </c>
      <c r="B147" s="243" t="s">
        <v>428</v>
      </c>
      <c r="C147" s="243" t="s">
        <v>224</v>
      </c>
      <c r="D147" s="243" t="s">
        <v>134</v>
      </c>
      <c r="E147" s="236">
        <f>SUM(Таблица25[[#This Row],[Средний балл аттестата]:[Балл первоочередной]])</f>
        <v>4.4800000000000004</v>
      </c>
      <c r="F147" s="236">
        <v>4.4800000000000004</v>
      </c>
      <c r="G147" s="236" t="s">
        <v>733</v>
      </c>
      <c r="H147" s="234" t="s">
        <v>966</v>
      </c>
      <c r="I147" s="234" t="s">
        <v>477</v>
      </c>
      <c r="J147" s="234" t="s">
        <v>17</v>
      </c>
      <c r="K147" s="234" t="s">
        <v>33</v>
      </c>
      <c r="L147" s="234"/>
      <c r="M147" s="234" t="s">
        <v>42</v>
      </c>
      <c r="N147" s="234" t="s">
        <v>202</v>
      </c>
      <c r="O147" s="238" t="s">
        <v>42</v>
      </c>
    </row>
    <row r="148" spans="1:15" s="239" customFormat="1" ht="56.25" x14ac:dyDescent="0.25">
      <c r="A148" s="232">
        <f>ROW()-2</f>
        <v>146</v>
      </c>
      <c r="B148" s="234" t="s">
        <v>325</v>
      </c>
      <c r="C148" s="234" t="s">
        <v>223</v>
      </c>
      <c r="D148" s="234" t="s">
        <v>134</v>
      </c>
      <c r="E148" s="236">
        <f>SUM(Таблица25[[#This Row],[Средний балл аттестата]:[Балл первоочередной]])</f>
        <v>4.47</v>
      </c>
      <c r="F148" s="236">
        <v>4.47</v>
      </c>
      <c r="G148" s="236" t="s">
        <v>733</v>
      </c>
      <c r="H148" s="236" t="s">
        <v>966</v>
      </c>
      <c r="I148" s="234" t="s">
        <v>477</v>
      </c>
      <c r="J148" s="234" t="s">
        <v>5</v>
      </c>
      <c r="K148" s="234" t="s">
        <v>33</v>
      </c>
      <c r="L148" s="234" t="s">
        <v>47</v>
      </c>
      <c r="M148" s="234" t="s">
        <v>42</v>
      </c>
      <c r="N148" s="234"/>
      <c r="O148" s="234" t="s">
        <v>44</v>
      </c>
    </row>
    <row r="149" spans="1:15" s="85" customFormat="1" ht="56.25" x14ac:dyDescent="0.25">
      <c r="A149" s="232">
        <f xml:space="preserve"> ROW()-2</f>
        <v>147</v>
      </c>
      <c r="B149" s="237" t="s">
        <v>582</v>
      </c>
      <c r="C149" s="237" t="s">
        <v>223</v>
      </c>
      <c r="D149" s="234" t="s">
        <v>134</v>
      </c>
      <c r="E149" s="236">
        <f>SUM(Таблица25[[#This Row],[Средний балл аттестата]:[Балл первоочередной]])</f>
        <v>4.4400000000000004</v>
      </c>
      <c r="F149" s="236">
        <v>4.4400000000000004</v>
      </c>
      <c r="G149" s="236" t="s">
        <v>733</v>
      </c>
      <c r="H149" s="236"/>
      <c r="I149" s="234" t="s">
        <v>477</v>
      </c>
      <c r="J149" s="234" t="s">
        <v>33</v>
      </c>
      <c r="K149" s="234"/>
      <c r="L149" s="234"/>
      <c r="M149" s="234" t="s">
        <v>42</v>
      </c>
      <c r="N149" s="234"/>
      <c r="O149" s="238" t="s">
        <v>42</v>
      </c>
    </row>
    <row r="150" spans="1:15" s="239" customFormat="1" ht="56.25" x14ac:dyDescent="0.3">
      <c r="A150" s="232">
        <f>ROW()-2</f>
        <v>148</v>
      </c>
      <c r="B150" s="249" t="s">
        <v>1055</v>
      </c>
      <c r="C150" s="417" t="s">
        <v>223</v>
      </c>
      <c r="D150" s="248" t="s">
        <v>134</v>
      </c>
      <c r="E150" s="236">
        <f>SUM(Таблица25[[#This Row],[Средний балл аттестата]:[Балл первоочередной]])</f>
        <v>4.4400000000000004</v>
      </c>
      <c r="F150" s="246">
        <v>4.4400000000000004</v>
      </c>
      <c r="G150" s="248" t="s">
        <v>733</v>
      </c>
      <c r="H150" s="248"/>
      <c r="I150" s="248" t="s">
        <v>476</v>
      </c>
      <c r="J150" s="248" t="s">
        <v>17</v>
      </c>
      <c r="K150" s="248" t="s">
        <v>7</v>
      </c>
      <c r="L150" s="248" t="s">
        <v>52</v>
      </c>
      <c r="M150" s="248" t="s">
        <v>42</v>
      </c>
      <c r="N150" s="240"/>
      <c r="O150" s="248" t="s">
        <v>44</v>
      </c>
    </row>
    <row r="151" spans="1:15" s="7" customFormat="1" ht="56.25" x14ac:dyDescent="0.25">
      <c r="A151" s="278">
        <f>ROW()-2</f>
        <v>149</v>
      </c>
      <c r="B151" s="254" t="s">
        <v>1134</v>
      </c>
      <c r="C151" s="296" t="s">
        <v>223</v>
      </c>
      <c r="D151" s="254" t="s">
        <v>134</v>
      </c>
      <c r="E151" s="236">
        <f>SUM(Таблица25[[#This Row],[Средний балл аттестата]:[Балл первоочередной]])</f>
        <v>4.43</v>
      </c>
      <c r="F151" s="291">
        <v>4.43</v>
      </c>
      <c r="G151" s="291" t="s">
        <v>733</v>
      </c>
      <c r="H151" s="291"/>
      <c r="I151" s="254" t="s">
        <v>477</v>
      </c>
      <c r="J151" s="254" t="s">
        <v>115</v>
      </c>
      <c r="K151" s="254" t="s">
        <v>17</v>
      </c>
      <c r="L151" s="254" t="s">
        <v>33</v>
      </c>
      <c r="M151" s="254" t="s">
        <v>42</v>
      </c>
      <c r="N151" s="254" t="s">
        <v>42</v>
      </c>
      <c r="O151" s="254" t="s">
        <v>44</v>
      </c>
    </row>
    <row r="152" spans="1:15" s="7" customFormat="1" ht="56.25" x14ac:dyDescent="0.25">
      <c r="A152" s="232">
        <f xml:space="preserve"> ROW()-2</f>
        <v>150</v>
      </c>
      <c r="B152" s="234" t="s">
        <v>778</v>
      </c>
      <c r="C152" s="234" t="s">
        <v>223</v>
      </c>
      <c r="D152" s="234" t="s">
        <v>134</v>
      </c>
      <c r="E152" s="236">
        <f>SUM(Таблица25[[#This Row],[Средний балл аттестата]:[Балл первоочередной]])</f>
        <v>4.41</v>
      </c>
      <c r="F152" s="236">
        <v>4.41</v>
      </c>
      <c r="G152" s="236" t="s">
        <v>733</v>
      </c>
      <c r="H152" s="236"/>
      <c r="I152" s="234" t="s">
        <v>477</v>
      </c>
      <c r="J152" s="234" t="s">
        <v>33</v>
      </c>
      <c r="K152" s="234" t="s">
        <v>17</v>
      </c>
      <c r="L152" s="234"/>
      <c r="M152" s="234" t="s">
        <v>42</v>
      </c>
      <c r="N152" s="234"/>
      <c r="O152" s="234" t="s">
        <v>44</v>
      </c>
    </row>
    <row r="153" spans="1:15" s="239" customFormat="1" ht="56.25" x14ac:dyDescent="0.3">
      <c r="A153" s="232">
        <f>ROW()-2</f>
        <v>151</v>
      </c>
      <c r="B153" s="415" t="s">
        <v>1084</v>
      </c>
      <c r="C153" s="271" t="s">
        <v>222</v>
      </c>
      <c r="D153" s="415" t="s">
        <v>134</v>
      </c>
      <c r="E153" s="236">
        <f>SUM(Таблица25[[#This Row],[Средний балл аттестата]:[Балл первоочередной]])</f>
        <v>4.3899999999999997</v>
      </c>
      <c r="F153" s="264">
        <v>4.3899999999999997</v>
      </c>
      <c r="G153" s="263" t="s">
        <v>733</v>
      </c>
      <c r="H153" s="263"/>
      <c r="I153" s="263" t="s">
        <v>477</v>
      </c>
      <c r="J153" s="263" t="s">
        <v>17</v>
      </c>
      <c r="K153" s="263" t="s">
        <v>33</v>
      </c>
      <c r="L153" s="263" t="s">
        <v>5</v>
      </c>
      <c r="M153" s="263" t="s">
        <v>42</v>
      </c>
      <c r="N153" s="263" t="s">
        <v>42</v>
      </c>
      <c r="O153" s="265" t="s">
        <v>42</v>
      </c>
    </row>
    <row r="154" spans="1:15" s="7" customFormat="1" ht="56.25" x14ac:dyDescent="0.25">
      <c r="A154" s="242">
        <f>ROW()-2</f>
        <v>152</v>
      </c>
      <c r="B154" s="240" t="s">
        <v>440</v>
      </c>
      <c r="C154" s="240" t="s">
        <v>223</v>
      </c>
      <c r="D154" s="240" t="s">
        <v>134</v>
      </c>
      <c r="E154" s="236">
        <f>SUM(Таблица25[[#This Row],[Средний балл аттестата]:[Балл первоочередной]])</f>
        <v>4.37</v>
      </c>
      <c r="F154" s="241">
        <v>4.37</v>
      </c>
      <c r="G154" s="241" t="s">
        <v>733</v>
      </c>
      <c r="H154" s="241"/>
      <c r="I154" s="234" t="s">
        <v>477</v>
      </c>
      <c r="J154" s="240" t="s">
        <v>17</v>
      </c>
      <c r="K154" s="240" t="s">
        <v>33</v>
      </c>
      <c r="L154" s="240"/>
      <c r="M154" s="240" t="s">
        <v>42</v>
      </c>
      <c r="N154" s="248" t="s">
        <v>42</v>
      </c>
      <c r="O154" s="240" t="s">
        <v>42</v>
      </c>
    </row>
    <row r="155" spans="1:15" s="7" customFormat="1" ht="56.25" x14ac:dyDescent="0.3">
      <c r="A155" s="232">
        <f xml:space="preserve"> ROW()-2</f>
        <v>153</v>
      </c>
      <c r="B155" s="415" t="s">
        <v>721</v>
      </c>
      <c r="C155" s="253" t="s">
        <v>223</v>
      </c>
      <c r="D155" s="243" t="s">
        <v>134</v>
      </c>
      <c r="E155" s="236">
        <f>SUM(Таблица25[[#This Row],[Средний балл аттестата]:[Балл первоочередной]])</f>
        <v>4.37</v>
      </c>
      <c r="F155" s="398">
        <v>4.37</v>
      </c>
      <c r="G155" s="234" t="s">
        <v>733</v>
      </c>
      <c r="H155" s="234"/>
      <c r="I155" s="234" t="s">
        <v>477</v>
      </c>
      <c r="J155" s="234" t="s">
        <v>33</v>
      </c>
      <c r="K155" s="234" t="s">
        <v>5</v>
      </c>
      <c r="L155" s="234"/>
      <c r="M155" s="234" t="s">
        <v>42</v>
      </c>
      <c r="N155" s="234"/>
      <c r="O155" s="238" t="s">
        <v>42</v>
      </c>
    </row>
    <row r="156" spans="1:15" s="239" customFormat="1" ht="56.25" x14ac:dyDescent="0.25">
      <c r="A156" s="232">
        <f>ROW()-2</f>
        <v>154</v>
      </c>
      <c r="B156" s="249" t="s">
        <v>239</v>
      </c>
      <c r="C156" s="249" t="s">
        <v>224</v>
      </c>
      <c r="D156" s="234" t="s">
        <v>134</v>
      </c>
      <c r="E156" s="236">
        <f>SUM(Таблица25[[#This Row],[Средний балл аттестата]:[Балл первоочередной]])</f>
        <v>4.37</v>
      </c>
      <c r="F156" s="246">
        <v>4.37</v>
      </c>
      <c r="G156" s="234" t="s">
        <v>733</v>
      </c>
      <c r="H156" s="260" t="s">
        <v>970</v>
      </c>
      <c r="I156" s="234" t="s">
        <v>477</v>
      </c>
      <c r="J156" s="234" t="s">
        <v>17</v>
      </c>
      <c r="K156" s="234" t="s">
        <v>33</v>
      </c>
      <c r="L156" s="234" t="s">
        <v>5</v>
      </c>
      <c r="M156" s="234" t="s">
        <v>42</v>
      </c>
      <c r="N156" s="234" t="s">
        <v>42</v>
      </c>
      <c r="O156" s="238" t="s">
        <v>42</v>
      </c>
    </row>
    <row r="157" spans="1:15" s="239" customFormat="1" ht="56.25" x14ac:dyDescent="0.3">
      <c r="A157" s="232">
        <f xml:space="preserve"> ROW()-2</f>
        <v>155</v>
      </c>
      <c r="B157" s="253" t="s">
        <v>863</v>
      </c>
      <c r="C157" s="253" t="s">
        <v>222</v>
      </c>
      <c r="D157" s="253" t="s">
        <v>134</v>
      </c>
      <c r="E157" s="236">
        <f>SUM(Таблица25[[#This Row],[Средний балл аттестата]:[Балл первоочередной]])</f>
        <v>4.3499999999999996</v>
      </c>
      <c r="F157" s="236">
        <v>4.3499999999999996</v>
      </c>
      <c r="G157" s="236" t="s">
        <v>733</v>
      </c>
      <c r="H157" s="234"/>
      <c r="I157" s="234" t="s">
        <v>477</v>
      </c>
      <c r="J157" s="234" t="s">
        <v>33</v>
      </c>
      <c r="K157" s="234" t="s">
        <v>17</v>
      </c>
      <c r="L157" s="234"/>
      <c r="M157" s="234" t="s">
        <v>42</v>
      </c>
      <c r="N157" s="234" t="s">
        <v>42</v>
      </c>
      <c r="O157" s="238" t="s">
        <v>42</v>
      </c>
    </row>
    <row r="158" spans="1:15" s="239" customFormat="1" ht="56.25" x14ac:dyDescent="0.3">
      <c r="A158" s="232">
        <f xml:space="preserve"> ROW()-2</f>
        <v>156</v>
      </c>
      <c r="B158" s="253" t="s">
        <v>987</v>
      </c>
      <c r="C158" s="248" t="s">
        <v>223</v>
      </c>
      <c r="D158" s="243" t="s">
        <v>134</v>
      </c>
      <c r="E158" s="236">
        <f>SUM(Таблица25[[#This Row],[Средний балл аттестата]:[Балл первоочередной]])</f>
        <v>4.33</v>
      </c>
      <c r="F158" s="419">
        <v>4.33</v>
      </c>
      <c r="G158" s="244" t="s">
        <v>733</v>
      </c>
      <c r="H158" s="421"/>
      <c r="I158" s="243" t="s">
        <v>477</v>
      </c>
      <c r="J158" s="243" t="s">
        <v>5</v>
      </c>
      <c r="K158" s="243" t="s">
        <v>33</v>
      </c>
      <c r="L158" s="243" t="s">
        <v>17</v>
      </c>
      <c r="M158" s="243" t="s">
        <v>42</v>
      </c>
      <c r="N158" s="243" t="s">
        <v>42</v>
      </c>
      <c r="O158" s="275" t="s">
        <v>42</v>
      </c>
    </row>
    <row r="159" spans="1:15" s="239" customFormat="1" ht="56.25" x14ac:dyDescent="0.25">
      <c r="A159" s="232">
        <f>ROW()-2</f>
        <v>157</v>
      </c>
      <c r="B159" s="249" t="s">
        <v>570</v>
      </c>
      <c r="C159" s="249" t="s">
        <v>222</v>
      </c>
      <c r="D159" s="248" t="s">
        <v>134</v>
      </c>
      <c r="E159" s="236">
        <f>SUM(Таблица25[[#This Row],[Средний балл аттестата]:[Балл первоочередной]])</f>
        <v>4.32</v>
      </c>
      <c r="F159" s="246">
        <v>4.32</v>
      </c>
      <c r="G159" s="246" t="s">
        <v>733</v>
      </c>
      <c r="H159" s="246" t="s">
        <v>967</v>
      </c>
      <c r="I159" s="248" t="s">
        <v>477</v>
      </c>
      <c r="J159" s="248" t="s">
        <v>33</v>
      </c>
      <c r="K159" s="248"/>
      <c r="L159" s="248"/>
      <c r="M159" s="248" t="s">
        <v>42</v>
      </c>
      <c r="N159" s="234" t="s">
        <v>42</v>
      </c>
      <c r="O159" s="248" t="s">
        <v>44</v>
      </c>
    </row>
    <row r="160" spans="1:15" s="239" customFormat="1" ht="56.25" x14ac:dyDescent="0.25">
      <c r="A160" s="232">
        <f xml:space="preserve"> ROW()-2</f>
        <v>158</v>
      </c>
      <c r="B160" s="237" t="s">
        <v>417</v>
      </c>
      <c r="C160" s="237" t="s">
        <v>223</v>
      </c>
      <c r="D160" s="234" t="s">
        <v>134</v>
      </c>
      <c r="E160" s="236">
        <f>SUM(Таблица25[[#This Row],[Средний балл аттестата]:[Балл первоочередной]])</f>
        <v>4.3099999999999996</v>
      </c>
      <c r="F160" s="236">
        <v>4.3099999999999996</v>
      </c>
      <c r="G160" s="236" t="s">
        <v>733</v>
      </c>
      <c r="H160" s="236"/>
      <c r="I160" s="234" t="s">
        <v>477</v>
      </c>
      <c r="J160" s="234" t="s">
        <v>33</v>
      </c>
      <c r="K160" s="234"/>
      <c r="L160" s="234"/>
      <c r="M160" s="234" t="s">
        <v>42</v>
      </c>
      <c r="N160" s="234"/>
      <c r="O160" s="234" t="s">
        <v>42</v>
      </c>
    </row>
    <row r="161" spans="1:18" s="239" customFormat="1" ht="56.25" x14ac:dyDescent="0.3">
      <c r="A161" s="232">
        <f xml:space="preserve"> ROW()-2</f>
        <v>159</v>
      </c>
      <c r="B161" s="248" t="s">
        <v>709</v>
      </c>
      <c r="C161" s="248" t="s">
        <v>223</v>
      </c>
      <c r="D161" s="248" t="s">
        <v>134</v>
      </c>
      <c r="E161" s="236">
        <f>SUM(Таблица25[[#This Row],[Средний балл аттестата]:[Балл первоочередной]])</f>
        <v>4.3099999999999996</v>
      </c>
      <c r="F161" s="243">
        <v>4.3099999999999996</v>
      </c>
      <c r="G161" s="244" t="s">
        <v>733</v>
      </c>
      <c r="H161" s="244"/>
      <c r="I161" s="243" t="s">
        <v>477</v>
      </c>
      <c r="J161" s="243" t="s">
        <v>33</v>
      </c>
      <c r="K161" s="243" t="s">
        <v>5</v>
      </c>
      <c r="L161" s="243"/>
      <c r="M161" s="243" t="s">
        <v>42</v>
      </c>
      <c r="N161" s="243" t="s">
        <v>42</v>
      </c>
      <c r="O161" s="243" t="s">
        <v>44</v>
      </c>
    </row>
    <row r="162" spans="1:18" s="239" customFormat="1" ht="56.25" x14ac:dyDescent="0.25">
      <c r="A162" s="232">
        <f xml:space="preserve"> ROW() - 2</f>
        <v>160</v>
      </c>
      <c r="B162" s="249" t="s">
        <v>233</v>
      </c>
      <c r="C162" s="248" t="s">
        <v>222</v>
      </c>
      <c r="D162" s="234" t="s">
        <v>134</v>
      </c>
      <c r="E162" s="236">
        <f>SUM(Таблица25[[#This Row],[Средний балл аттестата]:[Балл первоочередной]])</f>
        <v>4.3099999999999996</v>
      </c>
      <c r="F162" s="246">
        <v>4.3099999999999996</v>
      </c>
      <c r="G162" s="236" t="s">
        <v>733</v>
      </c>
      <c r="H162" s="257"/>
      <c r="I162" s="234" t="s">
        <v>600</v>
      </c>
      <c r="J162" s="234" t="s">
        <v>17</v>
      </c>
      <c r="K162" s="234" t="s">
        <v>33</v>
      </c>
      <c r="L162" s="234" t="s">
        <v>5</v>
      </c>
      <c r="M162" s="234" t="s">
        <v>42</v>
      </c>
      <c r="N162" s="234" t="s">
        <v>42</v>
      </c>
      <c r="O162" s="234" t="s">
        <v>42</v>
      </c>
      <c r="P162" s="258"/>
      <c r="Q162" s="258"/>
      <c r="R162" s="259"/>
    </row>
    <row r="163" spans="1:18" s="239" customFormat="1" ht="56.25" x14ac:dyDescent="0.25">
      <c r="A163" s="232">
        <f xml:space="preserve"> ROW()-2</f>
        <v>161</v>
      </c>
      <c r="B163" s="249" t="s">
        <v>368</v>
      </c>
      <c r="C163" s="249" t="s">
        <v>222</v>
      </c>
      <c r="D163" s="234" t="s">
        <v>134</v>
      </c>
      <c r="E163" s="236">
        <f>SUM(Таблица25[[#This Row],[Средний балл аттестата]:[Балл первоочередной]])</f>
        <v>4.29</v>
      </c>
      <c r="F163" s="246">
        <v>4.29</v>
      </c>
      <c r="G163" s="236" t="s">
        <v>733</v>
      </c>
      <c r="H163" s="257" t="s">
        <v>968</v>
      </c>
      <c r="I163" s="234" t="s">
        <v>477</v>
      </c>
      <c r="J163" s="234" t="s">
        <v>33</v>
      </c>
      <c r="K163" s="234" t="s">
        <v>5</v>
      </c>
      <c r="L163" s="234" t="s">
        <v>17</v>
      </c>
      <c r="M163" s="234" t="s">
        <v>42</v>
      </c>
      <c r="N163" s="234" t="s">
        <v>42</v>
      </c>
      <c r="O163" s="234" t="s">
        <v>42</v>
      </c>
    </row>
    <row r="164" spans="1:18" s="239" customFormat="1" ht="56.25" x14ac:dyDescent="0.25">
      <c r="A164" s="232">
        <f>ROW()-2</f>
        <v>162</v>
      </c>
      <c r="B164" s="237" t="s">
        <v>686</v>
      </c>
      <c r="C164" s="237" t="s">
        <v>222</v>
      </c>
      <c r="D164" s="234" t="s">
        <v>134</v>
      </c>
      <c r="E164" s="236">
        <f>SUM(Таблица25[[#This Row],[Средний балл аттестата]:[Балл первоочередной]])</f>
        <v>4.25</v>
      </c>
      <c r="F164" s="236">
        <v>4.25</v>
      </c>
      <c r="G164" s="234" t="s">
        <v>733</v>
      </c>
      <c r="H164" s="234"/>
      <c r="I164" s="234" t="s">
        <v>476</v>
      </c>
      <c r="J164" s="234" t="s">
        <v>17</v>
      </c>
      <c r="K164" s="234" t="s">
        <v>33</v>
      </c>
      <c r="L164" s="234" t="s">
        <v>5</v>
      </c>
      <c r="M164" s="234" t="s">
        <v>42</v>
      </c>
      <c r="N164" s="234" t="s">
        <v>42</v>
      </c>
      <c r="O164" s="238" t="s">
        <v>42</v>
      </c>
    </row>
    <row r="165" spans="1:18" s="239" customFormat="1" ht="56.25" x14ac:dyDescent="0.25">
      <c r="A165" s="232">
        <f xml:space="preserve"> ROW()-2</f>
        <v>163</v>
      </c>
      <c r="B165" s="234" t="s">
        <v>710</v>
      </c>
      <c r="C165" s="234" t="s">
        <v>223</v>
      </c>
      <c r="D165" s="234" t="s">
        <v>134</v>
      </c>
      <c r="E165" s="236">
        <f>SUM(Таблица25[[#This Row],[Средний балл аттестата]:[Балл первоочередной]])</f>
        <v>4.25</v>
      </c>
      <c r="F165" s="236">
        <v>4.25</v>
      </c>
      <c r="G165" s="236" t="s">
        <v>733</v>
      </c>
      <c r="H165" s="236" t="s">
        <v>967</v>
      </c>
      <c r="I165" s="234" t="s">
        <v>477</v>
      </c>
      <c r="J165" s="234" t="s">
        <v>33</v>
      </c>
      <c r="K165" s="234"/>
      <c r="L165" s="234"/>
      <c r="M165" s="234" t="s">
        <v>42</v>
      </c>
      <c r="N165" s="234"/>
      <c r="O165" s="234" t="s">
        <v>44</v>
      </c>
    </row>
    <row r="166" spans="1:18" s="239" customFormat="1" ht="56.25" x14ac:dyDescent="0.25">
      <c r="A166" s="232">
        <f xml:space="preserve"> ROW() - 2</f>
        <v>164</v>
      </c>
      <c r="B166" s="237" t="s">
        <v>198</v>
      </c>
      <c r="C166" s="237" t="s">
        <v>223</v>
      </c>
      <c r="D166" s="234" t="s">
        <v>134</v>
      </c>
      <c r="E166" s="236">
        <f>SUM(Таблица25[[#This Row],[Средний балл аттестата]:[Балл первоочередной]])</f>
        <v>4.24</v>
      </c>
      <c r="F166" s="236">
        <v>4.24</v>
      </c>
      <c r="G166" s="236" t="s">
        <v>733</v>
      </c>
      <c r="H166" s="236" t="s">
        <v>967</v>
      </c>
      <c r="I166" s="234" t="s">
        <v>477</v>
      </c>
      <c r="J166" s="234" t="s">
        <v>33</v>
      </c>
      <c r="K166" s="234" t="s">
        <v>5</v>
      </c>
      <c r="L166" s="234" t="s">
        <v>110</v>
      </c>
      <c r="M166" s="234" t="s">
        <v>42</v>
      </c>
      <c r="N166" s="234"/>
      <c r="O166" s="234" t="s">
        <v>44</v>
      </c>
    </row>
    <row r="167" spans="1:18" s="239" customFormat="1" ht="56.25" x14ac:dyDescent="0.25">
      <c r="A167" s="232">
        <f>ROW()-2</f>
        <v>165</v>
      </c>
      <c r="B167" s="237" t="s">
        <v>691</v>
      </c>
      <c r="C167" s="237" t="s">
        <v>222</v>
      </c>
      <c r="D167" s="234" t="s">
        <v>134</v>
      </c>
      <c r="E167" s="236">
        <f>SUM(Таблица25[[#This Row],[Средний балл аттестата]:[Балл первоочередной]])</f>
        <v>4.22</v>
      </c>
      <c r="F167" s="236">
        <v>4.22</v>
      </c>
      <c r="G167" s="236" t="s">
        <v>733</v>
      </c>
      <c r="H167" s="234"/>
      <c r="I167" s="234" t="s">
        <v>477</v>
      </c>
      <c r="J167" s="234" t="s">
        <v>17</v>
      </c>
      <c r="K167" s="234" t="s">
        <v>33</v>
      </c>
      <c r="L167" s="234"/>
      <c r="M167" s="234" t="s">
        <v>42</v>
      </c>
      <c r="N167" s="234" t="s">
        <v>42</v>
      </c>
      <c r="O167" s="238" t="s">
        <v>42</v>
      </c>
    </row>
    <row r="168" spans="1:18" s="239" customFormat="1" ht="56.25" x14ac:dyDescent="0.25">
      <c r="A168" s="232">
        <f>ROW()-2</f>
        <v>166</v>
      </c>
      <c r="B168" s="249" t="s">
        <v>1041</v>
      </c>
      <c r="C168" s="249" t="s">
        <v>222</v>
      </c>
      <c r="D168" s="234" t="s">
        <v>134</v>
      </c>
      <c r="E168" s="236">
        <f>SUM(Таблица25[[#This Row],[Средний балл аттестата]:[Балл первоочередной]])</f>
        <v>4.22</v>
      </c>
      <c r="F168" s="282">
        <v>4.22</v>
      </c>
      <c r="G168" s="254" t="s">
        <v>733</v>
      </c>
      <c r="H168" s="299"/>
      <c r="I168" s="234" t="s">
        <v>477</v>
      </c>
      <c r="J168" s="234" t="s">
        <v>52</v>
      </c>
      <c r="K168" s="234" t="s">
        <v>5</v>
      </c>
      <c r="L168" s="234" t="s">
        <v>33</v>
      </c>
      <c r="M168" s="234" t="s">
        <v>42</v>
      </c>
      <c r="N168" s="234" t="s">
        <v>42</v>
      </c>
      <c r="O168" s="238" t="s">
        <v>44</v>
      </c>
    </row>
    <row r="169" spans="1:18" s="239" customFormat="1" ht="56.25" x14ac:dyDescent="0.3">
      <c r="A169" s="232">
        <f>ROW()-2</f>
        <v>167</v>
      </c>
      <c r="B169" s="253" t="s">
        <v>837</v>
      </c>
      <c r="C169" s="253" t="s">
        <v>222</v>
      </c>
      <c r="D169" s="234" t="s">
        <v>134</v>
      </c>
      <c r="E169" s="236">
        <f>SUM(Таблица25[[#This Row],[Средний балл аттестата]:[Балл первоочередной]])</f>
        <v>4.22</v>
      </c>
      <c r="F169" s="261">
        <v>4.22</v>
      </c>
      <c r="G169" s="236" t="s">
        <v>733</v>
      </c>
      <c r="H169" s="257" t="s">
        <v>966</v>
      </c>
      <c r="I169" s="234" t="s">
        <v>477</v>
      </c>
      <c r="J169" s="234" t="s">
        <v>5</v>
      </c>
      <c r="K169" s="234" t="s">
        <v>33</v>
      </c>
      <c r="L169" s="234" t="s">
        <v>17</v>
      </c>
      <c r="M169" s="234" t="s">
        <v>42</v>
      </c>
      <c r="N169" s="234" t="s">
        <v>42</v>
      </c>
      <c r="O169" s="238" t="s">
        <v>42</v>
      </c>
    </row>
    <row r="170" spans="1:18" s="239" customFormat="1" ht="56.25" x14ac:dyDescent="0.25">
      <c r="A170" s="278">
        <f>ROW()-2</f>
        <v>168</v>
      </c>
      <c r="B170" s="289" t="s">
        <v>1143</v>
      </c>
      <c r="C170" s="289" t="s">
        <v>222</v>
      </c>
      <c r="D170" s="254" t="s">
        <v>134</v>
      </c>
      <c r="E170" s="236">
        <f>SUM(Таблица25[[#This Row],[Средний балл аттестата]:[Балл первоочередной]])</f>
        <v>4.1900000000000004</v>
      </c>
      <c r="F170" s="282">
        <v>4.1900000000000004</v>
      </c>
      <c r="G170" s="291" t="s">
        <v>733</v>
      </c>
      <c r="H170" s="292"/>
      <c r="I170" s="254" t="s">
        <v>476</v>
      </c>
      <c r="J170" s="254" t="s">
        <v>52</v>
      </c>
      <c r="K170" s="254" t="s">
        <v>7</v>
      </c>
      <c r="L170" s="254" t="s">
        <v>33</v>
      </c>
      <c r="M170" s="254" t="s">
        <v>42</v>
      </c>
      <c r="N170" s="254" t="s">
        <v>42</v>
      </c>
      <c r="O170" s="283" t="s">
        <v>42</v>
      </c>
    </row>
    <row r="171" spans="1:18" s="239" customFormat="1" ht="56.25" x14ac:dyDescent="0.25">
      <c r="A171" s="232">
        <f xml:space="preserve"> ROW()-2</f>
        <v>169</v>
      </c>
      <c r="B171" s="249" t="s">
        <v>722</v>
      </c>
      <c r="C171" s="249" t="s">
        <v>223</v>
      </c>
      <c r="D171" s="236" t="s">
        <v>134</v>
      </c>
      <c r="E171" s="236">
        <f>SUM(Таблица25[[#This Row],[Средний балл аттестата]:[Балл первоочередной]])</f>
        <v>4.18</v>
      </c>
      <c r="F171" s="246">
        <v>4.18</v>
      </c>
      <c r="G171" s="236" t="s">
        <v>733</v>
      </c>
      <c r="H171" s="260"/>
      <c r="I171" s="234" t="s">
        <v>477</v>
      </c>
      <c r="J171" s="234" t="s">
        <v>33</v>
      </c>
      <c r="K171" s="234"/>
      <c r="L171" s="234"/>
      <c r="M171" s="234" t="s">
        <v>42</v>
      </c>
      <c r="N171" s="234"/>
      <c r="O171" s="238" t="s">
        <v>44</v>
      </c>
    </row>
    <row r="172" spans="1:18" s="239" customFormat="1" ht="56.25" x14ac:dyDescent="0.25">
      <c r="A172" s="232">
        <f t="shared" ref="A172:A177" si="0">ROW()-2</f>
        <v>170</v>
      </c>
      <c r="B172" s="248" t="s">
        <v>895</v>
      </c>
      <c r="C172" s="248" t="s">
        <v>223</v>
      </c>
      <c r="D172" s="234" t="s">
        <v>134</v>
      </c>
      <c r="E172" s="236">
        <f>SUM(Таблица25[[#This Row],[Средний балл аттестата]:[Балл первоочередной]])</f>
        <v>4.18</v>
      </c>
      <c r="F172" s="246">
        <v>4.18</v>
      </c>
      <c r="G172" s="236" t="s">
        <v>733</v>
      </c>
      <c r="H172" s="257" t="s">
        <v>966</v>
      </c>
      <c r="I172" s="234" t="s">
        <v>477</v>
      </c>
      <c r="J172" s="234" t="s">
        <v>7</v>
      </c>
      <c r="K172" s="234" t="s">
        <v>17</v>
      </c>
      <c r="L172" s="234" t="s">
        <v>897</v>
      </c>
      <c r="M172" s="234" t="s">
        <v>42</v>
      </c>
      <c r="N172" s="234"/>
      <c r="O172" s="238" t="s">
        <v>42</v>
      </c>
    </row>
    <row r="173" spans="1:18" s="239" customFormat="1" ht="56.25" x14ac:dyDescent="0.25">
      <c r="A173" s="232">
        <f t="shared" si="0"/>
        <v>171</v>
      </c>
      <c r="B173" s="248" t="s">
        <v>408</v>
      </c>
      <c r="C173" s="248" t="s">
        <v>223</v>
      </c>
      <c r="D173" s="234" t="s">
        <v>134</v>
      </c>
      <c r="E173" s="236">
        <f>SUM(Таблица25[[#This Row],[Средний балл аттестата]:[Балл первоочередной]])</f>
        <v>4.16</v>
      </c>
      <c r="F173" s="246">
        <v>4.16</v>
      </c>
      <c r="G173" s="234" t="s">
        <v>733</v>
      </c>
      <c r="H173" s="260" t="s">
        <v>966</v>
      </c>
      <c r="I173" s="234" t="s">
        <v>477</v>
      </c>
      <c r="J173" s="234" t="s">
        <v>17</v>
      </c>
      <c r="K173" s="234" t="s">
        <v>33</v>
      </c>
      <c r="L173" s="234"/>
      <c r="M173" s="234" t="s">
        <v>42</v>
      </c>
      <c r="N173" s="234"/>
      <c r="O173" s="238" t="s">
        <v>44</v>
      </c>
    </row>
    <row r="174" spans="1:18" s="239" customFormat="1" ht="56.25" x14ac:dyDescent="0.25">
      <c r="A174" s="232">
        <f t="shared" si="0"/>
        <v>172</v>
      </c>
      <c r="B174" s="248" t="s">
        <v>296</v>
      </c>
      <c r="C174" s="248" t="s">
        <v>224</v>
      </c>
      <c r="D174" s="235" t="s">
        <v>134</v>
      </c>
      <c r="E174" s="236">
        <f>SUM(Таблица25[[#This Row],[Средний балл аттестата]:[Балл первоочередной]])</f>
        <v>4.1500000000000004</v>
      </c>
      <c r="F174" s="246">
        <v>4.1500000000000004</v>
      </c>
      <c r="G174" s="236" t="s">
        <v>733</v>
      </c>
      <c r="H174" s="260"/>
      <c r="I174" s="234" t="s">
        <v>476</v>
      </c>
      <c r="J174" s="234" t="s">
        <v>17</v>
      </c>
      <c r="K174" s="234" t="s">
        <v>33</v>
      </c>
      <c r="L174" s="234"/>
      <c r="M174" s="234" t="s">
        <v>42</v>
      </c>
      <c r="N174" s="234" t="s">
        <v>42</v>
      </c>
      <c r="O174" s="238" t="s">
        <v>42</v>
      </c>
    </row>
    <row r="175" spans="1:18" s="239" customFormat="1" ht="56.25" x14ac:dyDescent="0.25">
      <c r="A175" s="237">
        <f t="shared" si="0"/>
        <v>173</v>
      </c>
      <c r="B175" s="249" t="s">
        <v>418</v>
      </c>
      <c r="C175" s="249" t="s">
        <v>223</v>
      </c>
      <c r="D175" s="234" t="s">
        <v>134</v>
      </c>
      <c r="E175" s="236">
        <f>SUM(Таблица25[[#This Row],[Средний балл аттестата]:[Балл первоочередной]])</f>
        <v>4.13</v>
      </c>
      <c r="F175" s="246">
        <v>4.13</v>
      </c>
      <c r="G175" s="236" t="s">
        <v>733</v>
      </c>
      <c r="H175" s="234"/>
      <c r="I175" s="234" t="s">
        <v>477</v>
      </c>
      <c r="J175" s="234" t="s">
        <v>17</v>
      </c>
      <c r="K175" s="234" t="s">
        <v>5</v>
      </c>
      <c r="L175" s="234" t="s">
        <v>419</v>
      </c>
      <c r="M175" s="234" t="s">
        <v>42</v>
      </c>
      <c r="N175" s="234"/>
      <c r="O175" s="238" t="s">
        <v>44</v>
      </c>
    </row>
    <row r="176" spans="1:18" s="239" customFormat="1" ht="56.25" x14ac:dyDescent="0.25">
      <c r="A176" s="237">
        <f t="shared" si="0"/>
        <v>174</v>
      </c>
      <c r="B176" s="249" t="s">
        <v>805</v>
      </c>
      <c r="C176" s="249" t="s">
        <v>222</v>
      </c>
      <c r="D176" s="237" t="s">
        <v>134</v>
      </c>
      <c r="E176" s="236">
        <f>SUM(Таблица25[[#This Row],[Средний балл аттестата]:[Балл первоочередной]])</f>
        <v>4.1100000000000003</v>
      </c>
      <c r="F176" s="246">
        <v>4.1100000000000003</v>
      </c>
      <c r="G176" s="236" t="s">
        <v>733</v>
      </c>
      <c r="H176" s="236"/>
      <c r="I176" s="234" t="s">
        <v>477</v>
      </c>
      <c r="J176" s="234" t="s">
        <v>5</v>
      </c>
      <c r="K176" s="234" t="s">
        <v>33</v>
      </c>
      <c r="L176" s="234" t="s">
        <v>6</v>
      </c>
      <c r="M176" s="234" t="s">
        <v>42</v>
      </c>
      <c r="N176" s="234" t="s">
        <v>42</v>
      </c>
      <c r="O176" s="238" t="s">
        <v>44</v>
      </c>
    </row>
    <row r="177" spans="1:15" s="239" customFormat="1" ht="56.25" x14ac:dyDescent="0.25">
      <c r="A177" s="296">
        <f t="shared" si="0"/>
        <v>175</v>
      </c>
      <c r="B177" s="279" t="s">
        <v>1145</v>
      </c>
      <c r="C177" s="280" t="s">
        <v>223</v>
      </c>
      <c r="D177" s="290" t="s">
        <v>134</v>
      </c>
      <c r="E177" s="236">
        <f>SUM(Таблица25[[#This Row],[Средний балл аттестата]:[Балл первоочередной]])</f>
        <v>4.0999999999999996</v>
      </c>
      <c r="F177" s="282">
        <v>4.0999999999999996</v>
      </c>
      <c r="G177" s="291" t="s">
        <v>733</v>
      </c>
      <c r="H177" s="291"/>
      <c r="I177" s="290" t="s">
        <v>477</v>
      </c>
      <c r="J177" s="290" t="s">
        <v>33</v>
      </c>
      <c r="K177" s="290" t="s">
        <v>6</v>
      </c>
      <c r="L177" s="290"/>
      <c r="M177" s="290" t="s">
        <v>42</v>
      </c>
      <c r="N177" s="290" t="s">
        <v>42</v>
      </c>
      <c r="O177" s="297" t="s">
        <v>44</v>
      </c>
    </row>
    <row r="178" spans="1:15" s="239" customFormat="1" ht="56.25" x14ac:dyDescent="0.25">
      <c r="A178" s="237">
        <f xml:space="preserve"> ROW()-2</f>
        <v>176</v>
      </c>
      <c r="B178" s="249" t="s">
        <v>384</v>
      </c>
      <c r="C178" s="249" t="s">
        <v>222</v>
      </c>
      <c r="D178" s="234" t="s">
        <v>134</v>
      </c>
      <c r="E178" s="236">
        <f>SUM(Таблица25[[#This Row],[Средний балл аттестата]:[Балл первоочередной]])</f>
        <v>4.0599999999999996</v>
      </c>
      <c r="F178" s="246">
        <v>4.0599999999999996</v>
      </c>
      <c r="G178" s="236" t="s">
        <v>733</v>
      </c>
      <c r="H178" s="234"/>
      <c r="I178" s="234" t="s">
        <v>476</v>
      </c>
      <c r="J178" s="234" t="s">
        <v>1071</v>
      </c>
      <c r="K178" s="234" t="s">
        <v>17</v>
      </c>
      <c r="L178" s="234" t="s">
        <v>33</v>
      </c>
      <c r="M178" s="234" t="s">
        <v>42</v>
      </c>
      <c r="N178" s="234" t="s">
        <v>42</v>
      </c>
      <c r="O178" s="238" t="s">
        <v>44</v>
      </c>
    </row>
    <row r="179" spans="1:15" s="239" customFormat="1" ht="56.25" x14ac:dyDescent="0.25">
      <c r="A179" s="237">
        <f xml:space="preserve"> ROW()-2</f>
        <v>177</v>
      </c>
      <c r="B179" s="249" t="s">
        <v>480</v>
      </c>
      <c r="C179" s="249" t="s">
        <v>222</v>
      </c>
      <c r="D179" s="234" t="s">
        <v>134</v>
      </c>
      <c r="E179" s="236">
        <f>SUM(Таблица25[[#This Row],[Средний балл аттестата]:[Балл первоочередной]])</f>
        <v>4.0599999999999996</v>
      </c>
      <c r="F179" s="246">
        <v>4.0599999999999996</v>
      </c>
      <c r="G179" s="236" t="s">
        <v>733</v>
      </c>
      <c r="H179" s="236"/>
      <c r="I179" s="234" t="s">
        <v>476</v>
      </c>
      <c r="J179" s="234" t="s">
        <v>33</v>
      </c>
      <c r="K179" s="234" t="s">
        <v>115</v>
      </c>
      <c r="L179" s="234" t="s">
        <v>47</v>
      </c>
      <c r="M179" s="234" t="s">
        <v>42</v>
      </c>
      <c r="N179" s="234" t="s">
        <v>42</v>
      </c>
      <c r="O179" s="238" t="s">
        <v>42</v>
      </c>
    </row>
    <row r="180" spans="1:15" s="239" customFormat="1" ht="56.25" x14ac:dyDescent="0.25">
      <c r="A180" s="237">
        <f xml:space="preserve"> ROW()-2</f>
        <v>178</v>
      </c>
      <c r="B180" s="249" t="s">
        <v>977</v>
      </c>
      <c r="C180" s="249" t="s">
        <v>223</v>
      </c>
      <c r="D180" s="234" t="s">
        <v>134</v>
      </c>
      <c r="E180" s="236">
        <f>SUM(Таблица25[[#This Row],[Средний балл аттестата]:[Балл первоочередной]])</f>
        <v>4.0599999999999996</v>
      </c>
      <c r="F180" s="246">
        <v>4.0599999999999996</v>
      </c>
      <c r="G180" s="236" t="s">
        <v>733</v>
      </c>
      <c r="H180" s="236"/>
      <c r="I180" s="234" t="s">
        <v>477</v>
      </c>
      <c r="J180" s="234" t="s">
        <v>33</v>
      </c>
      <c r="K180" s="234"/>
      <c r="L180" s="234"/>
      <c r="M180" s="234" t="s">
        <v>42</v>
      </c>
      <c r="N180" s="234"/>
      <c r="O180" s="238" t="s">
        <v>44</v>
      </c>
    </row>
    <row r="181" spans="1:15" s="239" customFormat="1" ht="56.25" x14ac:dyDescent="0.25">
      <c r="A181" s="237">
        <f>ROW()-2</f>
        <v>179</v>
      </c>
      <c r="B181" s="249" t="s">
        <v>988</v>
      </c>
      <c r="C181" s="249" t="s">
        <v>223</v>
      </c>
      <c r="D181" s="234" t="s">
        <v>134</v>
      </c>
      <c r="E181" s="236">
        <f>SUM(Таблица25[[#This Row],[Средний балл аттестата]:[Балл первоочередной]])</f>
        <v>4.0599999999999996</v>
      </c>
      <c r="F181" s="246">
        <v>4.0599999999999996</v>
      </c>
      <c r="G181" s="236" t="s">
        <v>733</v>
      </c>
      <c r="H181" s="234"/>
      <c r="I181" s="234" t="s">
        <v>477</v>
      </c>
      <c r="J181" s="234" t="s">
        <v>17</v>
      </c>
      <c r="K181" s="234" t="s">
        <v>33</v>
      </c>
      <c r="L181" s="234" t="s">
        <v>1166</v>
      </c>
      <c r="M181" s="234" t="s">
        <v>42</v>
      </c>
      <c r="N181" s="234"/>
      <c r="O181" s="238" t="s">
        <v>42</v>
      </c>
    </row>
    <row r="182" spans="1:15" s="239" customFormat="1" ht="56.25" x14ac:dyDescent="0.25">
      <c r="A182" s="237">
        <f>ROW()-2</f>
        <v>180</v>
      </c>
      <c r="B182" s="249" t="s">
        <v>494</v>
      </c>
      <c r="C182" s="249" t="s">
        <v>223</v>
      </c>
      <c r="D182" s="234" t="s">
        <v>134</v>
      </c>
      <c r="E182" s="236">
        <f>SUM(Таблица25[[#This Row],[Средний балл аттестата]:[Балл первоочередной]])</f>
        <v>4.0599999999999996</v>
      </c>
      <c r="F182" s="246">
        <v>4.0599999999999996</v>
      </c>
      <c r="G182" s="234" t="s">
        <v>733</v>
      </c>
      <c r="H182" s="234"/>
      <c r="I182" s="234" t="s">
        <v>477</v>
      </c>
      <c r="J182" s="234" t="s">
        <v>17</v>
      </c>
      <c r="K182" s="234" t="s">
        <v>33</v>
      </c>
      <c r="L182" s="234"/>
      <c r="M182" s="234" t="s">
        <v>42</v>
      </c>
      <c r="N182" s="234"/>
      <c r="O182" s="238" t="s">
        <v>42</v>
      </c>
    </row>
    <row r="183" spans="1:15" s="239" customFormat="1" ht="56.25" x14ac:dyDescent="0.25">
      <c r="A183" s="237">
        <f>ROW()-2</f>
        <v>181</v>
      </c>
      <c r="B183" s="248" t="s">
        <v>329</v>
      </c>
      <c r="C183" s="248" t="s">
        <v>223</v>
      </c>
      <c r="D183" s="234" t="s">
        <v>134</v>
      </c>
      <c r="E183" s="236">
        <f>SUM(Таблица25[[#This Row],[Средний балл аттестата]:[Балл первоочередной]])</f>
        <v>4.05</v>
      </c>
      <c r="F183" s="246">
        <v>4.05</v>
      </c>
      <c r="G183" s="236" t="s">
        <v>733</v>
      </c>
      <c r="H183" s="234"/>
      <c r="I183" s="234" t="s">
        <v>477</v>
      </c>
      <c r="J183" s="234" t="s">
        <v>33</v>
      </c>
      <c r="K183" s="234" t="s">
        <v>17</v>
      </c>
      <c r="L183" s="234"/>
      <c r="M183" s="234" t="s">
        <v>42</v>
      </c>
      <c r="N183" s="234"/>
      <c r="O183" s="238" t="s">
        <v>42</v>
      </c>
    </row>
    <row r="184" spans="1:15" s="239" customFormat="1" ht="56.25" x14ac:dyDescent="0.25">
      <c r="A184" s="237">
        <f xml:space="preserve"> ROW()-2</f>
        <v>182</v>
      </c>
      <c r="B184" s="248" t="s">
        <v>456</v>
      </c>
      <c r="C184" s="248" t="s">
        <v>223</v>
      </c>
      <c r="D184" s="234" t="s">
        <v>134</v>
      </c>
      <c r="E184" s="236">
        <f>SUM(Таблица25[[#This Row],[Средний балл аттестата]:[Балл первоочередной]])</f>
        <v>4.05</v>
      </c>
      <c r="F184" s="248">
        <v>4.05</v>
      </c>
      <c r="G184" s="236" t="s">
        <v>733</v>
      </c>
      <c r="H184" s="236"/>
      <c r="I184" s="234" t="s">
        <v>476</v>
      </c>
      <c r="J184" s="234" t="s">
        <v>33</v>
      </c>
      <c r="K184" s="234" t="s">
        <v>5</v>
      </c>
      <c r="L184" s="234" t="s">
        <v>17</v>
      </c>
      <c r="M184" s="234" t="s">
        <v>42</v>
      </c>
      <c r="N184" s="234" t="s">
        <v>42</v>
      </c>
      <c r="O184" s="238" t="s">
        <v>42</v>
      </c>
    </row>
    <row r="185" spans="1:15" s="239" customFormat="1" ht="56.25" x14ac:dyDescent="0.25">
      <c r="A185" s="237">
        <f>ROW()-2</f>
        <v>183</v>
      </c>
      <c r="B185" s="249" t="s">
        <v>348</v>
      </c>
      <c r="C185" s="249" t="s">
        <v>223</v>
      </c>
      <c r="D185" s="234" t="s">
        <v>134</v>
      </c>
      <c r="E185" s="236">
        <f>SUM(Таблица25[[#This Row],[Средний балл аттестата]:[Балл первоочередной]])</f>
        <v>4.05</v>
      </c>
      <c r="F185" s="246">
        <v>4.05</v>
      </c>
      <c r="G185" s="236" t="s">
        <v>733</v>
      </c>
      <c r="H185" s="234" t="s">
        <v>967</v>
      </c>
      <c r="I185" s="234" t="s">
        <v>477</v>
      </c>
      <c r="J185" s="234" t="s">
        <v>52</v>
      </c>
      <c r="K185" s="234" t="s">
        <v>33</v>
      </c>
      <c r="L185" s="234"/>
      <c r="M185" s="234" t="s">
        <v>42</v>
      </c>
      <c r="N185" s="234"/>
      <c r="O185" s="238" t="s">
        <v>42</v>
      </c>
    </row>
    <row r="186" spans="1:15" s="239" customFormat="1" ht="56.25" x14ac:dyDescent="0.25">
      <c r="A186" s="237">
        <f>ROW()-2</f>
        <v>184</v>
      </c>
      <c r="B186" s="248" t="s">
        <v>267</v>
      </c>
      <c r="C186" s="248" t="s">
        <v>223</v>
      </c>
      <c r="D186" s="234" t="s">
        <v>134</v>
      </c>
      <c r="E186" s="236">
        <f>SUM(Таблица25[[#This Row],[Средний балл аттестата]:[Балл первоочередной]])</f>
        <v>4</v>
      </c>
      <c r="F186" s="246">
        <v>4</v>
      </c>
      <c r="G186" s="236" t="s">
        <v>733</v>
      </c>
      <c r="H186" s="236"/>
      <c r="I186" s="234" t="s">
        <v>477</v>
      </c>
      <c r="J186" s="234" t="s">
        <v>33</v>
      </c>
      <c r="K186" s="234"/>
      <c r="L186" s="234"/>
      <c r="M186" s="234" t="s">
        <v>42</v>
      </c>
      <c r="N186" s="234"/>
      <c r="O186" s="238" t="s">
        <v>42</v>
      </c>
    </row>
    <row r="187" spans="1:15" s="239" customFormat="1" ht="56.25" x14ac:dyDescent="0.25">
      <c r="A187" s="237">
        <f>ROW()-2</f>
        <v>185</v>
      </c>
      <c r="B187" s="248" t="s">
        <v>772</v>
      </c>
      <c r="C187" s="248" t="s">
        <v>223</v>
      </c>
      <c r="D187" s="248" t="s">
        <v>134</v>
      </c>
      <c r="E187" s="236">
        <f>SUM(Таблица25[[#This Row],[Средний балл аттестата]:[Балл первоочередной]])</f>
        <v>4</v>
      </c>
      <c r="F187" s="236">
        <v>4</v>
      </c>
      <c r="G187" s="236" t="s">
        <v>733</v>
      </c>
      <c r="H187" s="236"/>
      <c r="I187" s="234" t="s">
        <v>477</v>
      </c>
      <c r="J187" s="234" t="s">
        <v>17</v>
      </c>
      <c r="K187" s="234" t="s">
        <v>33</v>
      </c>
      <c r="L187" s="234" t="s">
        <v>816</v>
      </c>
      <c r="M187" s="234" t="s">
        <v>42</v>
      </c>
      <c r="N187" s="234" t="s">
        <v>168</v>
      </c>
      <c r="O187" s="238" t="s">
        <v>44</v>
      </c>
    </row>
    <row r="188" spans="1:15" s="239" customFormat="1" ht="56.25" x14ac:dyDescent="0.25">
      <c r="A188" s="237">
        <f xml:space="preserve"> ROW()-2</f>
        <v>186</v>
      </c>
      <c r="B188" s="249" t="s">
        <v>1021</v>
      </c>
      <c r="C188" s="249" t="s">
        <v>223</v>
      </c>
      <c r="D188" s="248" t="s">
        <v>134</v>
      </c>
      <c r="E188" s="236">
        <f>SUM(Таблица25[[#This Row],[Средний балл аттестата]:[Балл первоочередной]])</f>
        <v>4</v>
      </c>
      <c r="F188" s="246">
        <v>4</v>
      </c>
      <c r="G188" s="248" t="s">
        <v>733</v>
      </c>
      <c r="H188" s="248"/>
      <c r="I188" s="248" t="s">
        <v>477</v>
      </c>
      <c r="J188" s="248" t="s">
        <v>33</v>
      </c>
      <c r="K188" s="248" t="s">
        <v>17</v>
      </c>
      <c r="L188" s="248"/>
      <c r="M188" s="248" t="s">
        <v>42</v>
      </c>
      <c r="N188" s="248"/>
      <c r="O188" s="248" t="s">
        <v>42</v>
      </c>
    </row>
    <row r="189" spans="1:15" s="267" customFormat="1" ht="56.25" x14ac:dyDescent="0.3">
      <c r="A189" s="237">
        <f>ROW()-2</f>
        <v>187</v>
      </c>
      <c r="B189" s="245" t="s">
        <v>864</v>
      </c>
      <c r="C189" s="245" t="s">
        <v>222</v>
      </c>
      <c r="D189" s="243" t="s">
        <v>134</v>
      </c>
      <c r="E189" s="236">
        <f>SUM(Таблица25[[#This Row],[Средний балл аттестата]:[Балл первоочередной]])</f>
        <v>4</v>
      </c>
      <c r="F189" s="247">
        <v>4</v>
      </c>
      <c r="G189" s="243" t="s">
        <v>733</v>
      </c>
      <c r="H189" s="243" t="s">
        <v>967</v>
      </c>
      <c r="I189" s="243" t="s">
        <v>476</v>
      </c>
      <c r="J189" s="243" t="s">
        <v>17</v>
      </c>
      <c r="K189" s="243" t="s">
        <v>33</v>
      </c>
      <c r="L189" s="243" t="s">
        <v>5</v>
      </c>
      <c r="M189" s="243" t="s">
        <v>42</v>
      </c>
      <c r="N189" s="234" t="s">
        <v>42</v>
      </c>
      <c r="O189" s="238" t="s">
        <v>42</v>
      </c>
    </row>
    <row r="190" spans="1:15" s="268" customFormat="1" ht="56.25" x14ac:dyDescent="0.25">
      <c r="A190" s="237">
        <f>ROW()-2</f>
        <v>188</v>
      </c>
      <c r="B190" s="242" t="s">
        <v>696</v>
      </c>
      <c r="C190" s="242" t="s">
        <v>222</v>
      </c>
      <c r="D190" s="237" t="s">
        <v>134</v>
      </c>
      <c r="E190" s="236">
        <f>SUM(Таблица25[[#This Row],[Средний балл аттестата]:[Балл первоочередной]])</f>
        <v>3.94</v>
      </c>
      <c r="F190" s="241">
        <v>3.94</v>
      </c>
      <c r="G190" s="236" t="s">
        <v>733</v>
      </c>
      <c r="H190" s="234"/>
      <c r="I190" s="234" t="s">
        <v>477</v>
      </c>
      <c r="J190" s="234" t="s">
        <v>17</v>
      </c>
      <c r="K190" s="234" t="s">
        <v>33</v>
      </c>
      <c r="L190" s="234"/>
      <c r="M190" s="234" t="s">
        <v>42</v>
      </c>
      <c r="N190" s="234" t="s">
        <v>42</v>
      </c>
      <c r="O190" s="238" t="s">
        <v>42</v>
      </c>
    </row>
    <row r="191" spans="1:15" s="239" customFormat="1" ht="56.25" x14ac:dyDescent="0.25">
      <c r="A191" s="237">
        <f xml:space="preserve"> ROW()-2</f>
        <v>189</v>
      </c>
      <c r="B191" s="248" t="s">
        <v>711</v>
      </c>
      <c r="C191" s="248" t="s">
        <v>223</v>
      </c>
      <c r="D191" s="234" t="s">
        <v>134</v>
      </c>
      <c r="E191" s="236">
        <f>SUM(Таблица25[[#This Row],[Средний балл аттестата]:[Балл первоочередной]])</f>
        <v>3.94</v>
      </c>
      <c r="F191" s="246">
        <v>3.94</v>
      </c>
      <c r="G191" s="236" t="s">
        <v>733</v>
      </c>
      <c r="H191" s="234"/>
      <c r="I191" s="234" t="s">
        <v>477</v>
      </c>
      <c r="J191" s="234" t="s">
        <v>33</v>
      </c>
      <c r="K191" s="234"/>
      <c r="L191" s="234"/>
      <c r="M191" s="234" t="s">
        <v>42</v>
      </c>
      <c r="N191" s="234"/>
      <c r="O191" s="238" t="s">
        <v>42</v>
      </c>
    </row>
    <row r="192" spans="1:15" s="233" customFormat="1" ht="56.25" x14ac:dyDescent="0.25">
      <c r="A192" s="237">
        <f xml:space="preserve"> ROW() - 2</f>
        <v>190</v>
      </c>
      <c r="B192" s="242" t="s">
        <v>170</v>
      </c>
      <c r="C192" s="240" t="s">
        <v>222</v>
      </c>
      <c r="D192" s="234" t="s">
        <v>134</v>
      </c>
      <c r="E192" s="236">
        <f>SUM(Таблица25[[#This Row],[Средний балл аттестата]:[Балл первоочередной]])</f>
        <v>3.94</v>
      </c>
      <c r="F192" s="241">
        <v>3.94</v>
      </c>
      <c r="G192" s="236" t="s">
        <v>733</v>
      </c>
      <c r="H192" s="236" t="s">
        <v>969</v>
      </c>
      <c r="I192" s="234" t="s">
        <v>477</v>
      </c>
      <c r="J192" s="234" t="s">
        <v>33</v>
      </c>
      <c r="K192" s="234"/>
      <c r="L192" s="234"/>
      <c r="M192" s="234" t="s">
        <v>42</v>
      </c>
      <c r="N192" s="234" t="s">
        <v>42</v>
      </c>
      <c r="O192" s="238" t="s">
        <v>42</v>
      </c>
    </row>
    <row r="193" spans="1:15" s="233" customFormat="1" ht="56.25" x14ac:dyDescent="0.25">
      <c r="A193" s="296">
        <f t="shared" ref="A193:A200" si="1">ROW()-2</f>
        <v>191</v>
      </c>
      <c r="B193" s="285" t="s">
        <v>1146</v>
      </c>
      <c r="C193" s="286" t="s">
        <v>223</v>
      </c>
      <c r="D193" s="290" t="s">
        <v>136</v>
      </c>
      <c r="E193" s="236">
        <f>SUM(Таблица25[[#This Row],[Средний балл аттестата]:[Балл первоочередной]])</f>
        <v>3.92</v>
      </c>
      <c r="F193" s="281">
        <v>3.92</v>
      </c>
      <c r="G193" s="291" t="s">
        <v>733</v>
      </c>
      <c r="H193" s="291"/>
      <c r="I193" s="290" t="s">
        <v>477</v>
      </c>
      <c r="J193" s="290" t="s">
        <v>33</v>
      </c>
      <c r="K193" s="290"/>
      <c r="L193" s="290"/>
      <c r="M193" s="290" t="s">
        <v>42</v>
      </c>
      <c r="N193" s="234" t="s">
        <v>202</v>
      </c>
      <c r="O193" s="297" t="s">
        <v>44</v>
      </c>
    </row>
    <row r="194" spans="1:15" s="233" customFormat="1" ht="56.25" x14ac:dyDescent="0.25">
      <c r="A194" s="237">
        <f t="shared" si="1"/>
        <v>192</v>
      </c>
      <c r="B194" s="240" t="s">
        <v>271</v>
      </c>
      <c r="C194" s="240" t="s">
        <v>223</v>
      </c>
      <c r="D194" s="240" t="s">
        <v>134</v>
      </c>
      <c r="E194" s="236">
        <f>SUM(Таблица25[[#This Row],[Средний балл аттестата]:[Балл первоочередной]])</f>
        <v>3.88</v>
      </c>
      <c r="F194" s="236">
        <v>3.88</v>
      </c>
      <c r="G194" s="236" t="s">
        <v>733</v>
      </c>
      <c r="H194" s="234"/>
      <c r="I194" s="234" t="s">
        <v>477</v>
      </c>
      <c r="J194" s="234" t="s">
        <v>17</v>
      </c>
      <c r="K194" s="234" t="s">
        <v>5</v>
      </c>
      <c r="L194" s="234" t="s">
        <v>810</v>
      </c>
      <c r="M194" s="234" t="s">
        <v>42</v>
      </c>
      <c r="N194" s="234"/>
      <c r="O194" s="238" t="s">
        <v>44</v>
      </c>
    </row>
    <row r="195" spans="1:15" s="233" customFormat="1" ht="37.5" x14ac:dyDescent="0.25">
      <c r="A195" s="237">
        <f t="shared" si="1"/>
        <v>193</v>
      </c>
      <c r="B195" s="242" t="s">
        <v>327</v>
      </c>
      <c r="C195" s="242" t="s">
        <v>223</v>
      </c>
      <c r="D195" s="237" t="s">
        <v>136</v>
      </c>
      <c r="E195" s="236">
        <f>SUM(Таблица25[[#This Row],[Средний балл аттестата]:[Балл первоочередной]])</f>
        <v>3.88</v>
      </c>
      <c r="F195" s="241">
        <v>3.88</v>
      </c>
      <c r="G195" s="236" t="s">
        <v>965</v>
      </c>
      <c r="H195" s="234"/>
      <c r="I195" s="234" t="s">
        <v>477</v>
      </c>
      <c r="J195" s="234" t="s">
        <v>17</v>
      </c>
      <c r="K195" s="234" t="s">
        <v>33</v>
      </c>
      <c r="L195" s="234"/>
      <c r="M195" s="234" t="s">
        <v>42</v>
      </c>
      <c r="N195" s="234"/>
      <c r="O195" s="238" t="s">
        <v>44</v>
      </c>
    </row>
    <row r="196" spans="1:15" s="239" customFormat="1" ht="56.25" x14ac:dyDescent="0.25">
      <c r="A196" s="232">
        <f t="shared" si="1"/>
        <v>194</v>
      </c>
      <c r="B196" s="242" t="s">
        <v>383</v>
      </c>
      <c r="C196" s="249" t="s">
        <v>222</v>
      </c>
      <c r="D196" s="242" t="s">
        <v>134</v>
      </c>
      <c r="E196" s="236">
        <f>SUM(Таблица25[[#This Row],[Средний балл аттестата]:[Балл первоочередной]])</f>
        <v>3.88</v>
      </c>
      <c r="F196" s="241">
        <v>3.88</v>
      </c>
      <c r="G196" s="241" t="s">
        <v>1204</v>
      </c>
      <c r="H196" s="240"/>
      <c r="I196" s="240" t="s">
        <v>670</v>
      </c>
      <c r="J196" s="240" t="s">
        <v>17</v>
      </c>
      <c r="K196" s="240" t="s">
        <v>5</v>
      </c>
      <c r="L196" s="240" t="s">
        <v>33</v>
      </c>
      <c r="M196" s="240" t="s">
        <v>42</v>
      </c>
      <c r="N196" s="240" t="s">
        <v>42</v>
      </c>
      <c r="O196" s="240" t="s">
        <v>42</v>
      </c>
    </row>
    <row r="197" spans="1:15" s="233" customFormat="1" ht="56.25" x14ac:dyDescent="0.25">
      <c r="A197" s="237">
        <f t="shared" si="1"/>
        <v>195</v>
      </c>
      <c r="B197" s="240" t="s">
        <v>263</v>
      </c>
      <c r="C197" s="240" t="s">
        <v>223</v>
      </c>
      <c r="D197" s="234" t="s">
        <v>134</v>
      </c>
      <c r="E197" s="236">
        <f>SUM(Таблица25[[#This Row],[Средний балл аттестата]:[Балл первоочередной]])</f>
        <v>3.88</v>
      </c>
      <c r="F197" s="241">
        <v>3.88</v>
      </c>
      <c r="G197" s="236" t="s">
        <v>733</v>
      </c>
      <c r="H197" s="236"/>
      <c r="I197" s="234" t="s">
        <v>476</v>
      </c>
      <c r="J197" s="234" t="s">
        <v>115</v>
      </c>
      <c r="K197" s="234" t="s">
        <v>7</v>
      </c>
      <c r="L197" s="234"/>
      <c r="M197" s="234" t="s">
        <v>42</v>
      </c>
      <c r="N197" s="234" t="s">
        <v>42</v>
      </c>
      <c r="O197" s="238" t="s">
        <v>42</v>
      </c>
    </row>
    <row r="198" spans="1:15" s="233" customFormat="1" ht="37.5" x14ac:dyDescent="0.3">
      <c r="A198" s="237">
        <f t="shared" si="1"/>
        <v>196</v>
      </c>
      <c r="B198" s="245" t="s">
        <v>1097</v>
      </c>
      <c r="C198" s="242" t="s">
        <v>223</v>
      </c>
      <c r="D198" s="243" t="s">
        <v>136</v>
      </c>
      <c r="E198" s="236">
        <f>SUM(Таблица25[[#This Row],[Средний балл аттестата]:[Балл первоочередной]])</f>
        <v>3.83</v>
      </c>
      <c r="F198" s="241">
        <v>3.83</v>
      </c>
      <c r="G198" s="234" t="s">
        <v>965</v>
      </c>
      <c r="H198" s="234"/>
      <c r="I198" s="234" t="s">
        <v>477</v>
      </c>
      <c r="J198" s="234" t="s">
        <v>17</v>
      </c>
      <c r="K198" s="234" t="s">
        <v>33</v>
      </c>
      <c r="L198" s="234" t="s">
        <v>5</v>
      </c>
      <c r="M198" s="234" t="s">
        <v>42</v>
      </c>
      <c r="N198" s="234" t="s">
        <v>42</v>
      </c>
      <c r="O198" s="238" t="s">
        <v>42</v>
      </c>
    </row>
    <row r="199" spans="1:15" s="233" customFormat="1" ht="37.5" x14ac:dyDescent="0.25">
      <c r="A199" s="237">
        <f t="shared" si="1"/>
        <v>197</v>
      </c>
      <c r="B199" s="242" t="s">
        <v>270</v>
      </c>
      <c r="C199" s="242" t="s">
        <v>223</v>
      </c>
      <c r="D199" s="234" t="s">
        <v>136</v>
      </c>
      <c r="E199" s="236">
        <f>SUM(Таблица25[[#This Row],[Средний балл аттестата]:[Балл первоочередной]])</f>
        <v>3.81</v>
      </c>
      <c r="F199" s="241">
        <v>3.81</v>
      </c>
      <c r="G199" s="236" t="s">
        <v>965</v>
      </c>
      <c r="H199" s="234" t="s">
        <v>966</v>
      </c>
      <c r="I199" s="234" t="s">
        <v>477</v>
      </c>
      <c r="J199" s="234" t="s">
        <v>17</v>
      </c>
      <c r="K199" s="234" t="s">
        <v>33</v>
      </c>
      <c r="L199" s="234"/>
      <c r="M199" s="234" t="s">
        <v>42</v>
      </c>
      <c r="N199" s="234"/>
      <c r="O199" s="238" t="s">
        <v>42</v>
      </c>
    </row>
    <row r="200" spans="1:15" s="96" customFormat="1" ht="56.25" x14ac:dyDescent="0.25">
      <c r="A200" s="237">
        <f t="shared" si="1"/>
        <v>198</v>
      </c>
      <c r="B200" s="242" t="s">
        <v>613</v>
      </c>
      <c r="C200" s="242" t="s">
        <v>222</v>
      </c>
      <c r="D200" s="237" t="s">
        <v>134</v>
      </c>
      <c r="E200" s="236">
        <f>SUM(Таблица25[[#This Row],[Средний балл аттестата]:[Балл первоочередной]])</f>
        <v>3.8</v>
      </c>
      <c r="F200" s="241">
        <v>3.8</v>
      </c>
      <c r="G200" s="236" t="s">
        <v>733</v>
      </c>
      <c r="H200" s="234"/>
      <c r="I200" s="234" t="s">
        <v>476</v>
      </c>
      <c r="J200" s="234" t="s">
        <v>17</v>
      </c>
      <c r="K200" s="234" t="s">
        <v>33</v>
      </c>
      <c r="L200" s="234" t="s">
        <v>183</v>
      </c>
      <c r="M200" s="234" t="s">
        <v>42</v>
      </c>
      <c r="N200" s="234" t="s">
        <v>168</v>
      </c>
      <c r="O200" s="238" t="s">
        <v>42</v>
      </c>
    </row>
    <row r="201" spans="1:15" s="233" customFormat="1" ht="56.25" x14ac:dyDescent="0.25">
      <c r="A201" s="237">
        <f xml:space="preserve"> ROW()-2</f>
        <v>199</v>
      </c>
      <c r="B201" s="240" t="s">
        <v>462</v>
      </c>
      <c r="C201" s="240" t="s">
        <v>223</v>
      </c>
      <c r="D201" s="234" t="s">
        <v>134</v>
      </c>
      <c r="E201" s="236">
        <f>SUM(Таблица25[[#This Row],[Средний балл аттестата]:[Балл первоочередной]])</f>
        <v>3.76</v>
      </c>
      <c r="F201" s="241">
        <v>3.76</v>
      </c>
      <c r="G201" s="236" t="s">
        <v>733</v>
      </c>
      <c r="H201" s="236"/>
      <c r="I201" s="234" t="s">
        <v>477</v>
      </c>
      <c r="J201" s="234" t="s">
        <v>33</v>
      </c>
      <c r="K201" s="234"/>
      <c r="L201" s="234"/>
      <c r="M201" s="234" t="s">
        <v>42</v>
      </c>
      <c r="N201" s="234"/>
      <c r="O201" s="238" t="s">
        <v>42</v>
      </c>
    </row>
    <row r="202" spans="1:15" s="233" customFormat="1" ht="56.25" x14ac:dyDescent="0.25">
      <c r="A202" s="237">
        <f>ROW()-2</f>
        <v>200</v>
      </c>
      <c r="B202" s="240" t="s">
        <v>310</v>
      </c>
      <c r="C202" s="240" t="s">
        <v>223</v>
      </c>
      <c r="D202" s="234" t="s">
        <v>134</v>
      </c>
      <c r="E202" s="236">
        <f>SUM(Таблица25[[#This Row],[Средний балл аттестата]:[Балл первоочередной]])</f>
        <v>3.74</v>
      </c>
      <c r="F202" s="241">
        <v>3.74</v>
      </c>
      <c r="G202" s="236" t="s">
        <v>733</v>
      </c>
      <c r="H202" s="236"/>
      <c r="I202" s="234" t="s">
        <v>477</v>
      </c>
      <c r="J202" s="234" t="s">
        <v>33</v>
      </c>
      <c r="K202" s="234"/>
      <c r="L202" s="234"/>
      <c r="M202" s="234" t="s">
        <v>42</v>
      </c>
      <c r="N202" s="234"/>
      <c r="O202" s="238" t="s">
        <v>42</v>
      </c>
    </row>
    <row r="203" spans="1:15" s="233" customFormat="1" ht="56.25" x14ac:dyDescent="0.25">
      <c r="A203" s="237">
        <f xml:space="preserve"> ROW()-2</f>
        <v>201</v>
      </c>
      <c r="B203" s="242" t="s">
        <v>913</v>
      </c>
      <c r="C203" s="242" t="s">
        <v>223</v>
      </c>
      <c r="D203" s="234" t="s">
        <v>134</v>
      </c>
      <c r="E203" s="236">
        <f>SUM(Таблица25[[#This Row],[Средний балл аттестата]:[Балл первоочередной]])</f>
        <v>3.74</v>
      </c>
      <c r="F203" s="241">
        <v>3.74</v>
      </c>
      <c r="G203" s="236" t="s">
        <v>733</v>
      </c>
      <c r="H203" s="236"/>
      <c r="I203" s="234" t="s">
        <v>477</v>
      </c>
      <c r="J203" s="234" t="s">
        <v>115</v>
      </c>
      <c r="K203" s="234" t="s">
        <v>17</v>
      </c>
      <c r="L203" s="234" t="s">
        <v>897</v>
      </c>
      <c r="M203" s="234" t="s">
        <v>42</v>
      </c>
      <c r="N203" s="234"/>
      <c r="O203" s="238" t="s">
        <v>44</v>
      </c>
    </row>
    <row r="204" spans="1:15" s="233" customFormat="1" ht="75" x14ac:dyDescent="0.25">
      <c r="A204" s="237">
        <f xml:space="preserve"> ROW()-2</f>
        <v>202</v>
      </c>
      <c r="B204" s="242" t="s">
        <v>757</v>
      </c>
      <c r="C204" s="242" t="s">
        <v>223</v>
      </c>
      <c r="D204" s="234" t="s">
        <v>134</v>
      </c>
      <c r="E204" s="236">
        <f>SUM(Таблица25[[#This Row],[Средний балл аттестата]:[Балл первоочередной]])</f>
        <v>3.73</v>
      </c>
      <c r="F204" s="241">
        <v>3.73</v>
      </c>
      <c r="G204" s="236" t="s">
        <v>733</v>
      </c>
      <c r="H204" s="236"/>
      <c r="I204" s="234" t="s">
        <v>477</v>
      </c>
      <c r="J204" s="234" t="s">
        <v>5</v>
      </c>
      <c r="K204" s="234" t="s">
        <v>7</v>
      </c>
      <c r="L204" s="234" t="s">
        <v>758</v>
      </c>
      <c r="M204" s="234" t="s">
        <v>42</v>
      </c>
      <c r="N204" s="234" t="s">
        <v>202</v>
      </c>
      <c r="O204" s="238" t="s">
        <v>44</v>
      </c>
    </row>
    <row r="205" spans="1:15" s="233" customFormat="1" ht="56.25" x14ac:dyDescent="0.25">
      <c r="A205" s="237">
        <f xml:space="preserve"> ROW()-2</f>
        <v>203</v>
      </c>
      <c r="B205" s="240" t="s">
        <v>575</v>
      </c>
      <c r="C205" s="240" t="s">
        <v>223</v>
      </c>
      <c r="D205" s="234" t="s">
        <v>134</v>
      </c>
      <c r="E205" s="236">
        <f>SUM(Таблица25[[#This Row],[Средний балл аттестата]:[Балл первоочередной]])</f>
        <v>3.69</v>
      </c>
      <c r="F205" s="241">
        <v>3.69</v>
      </c>
      <c r="G205" s="236" t="s">
        <v>733</v>
      </c>
      <c r="H205" s="234"/>
      <c r="I205" s="234" t="s">
        <v>477</v>
      </c>
      <c r="J205" s="234" t="s">
        <v>17</v>
      </c>
      <c r="K205" s="234" t="s">
        <v>5</v>
      </c>
      <c r="L205" s="234" t="s">
        <v>33</v>
      </c>
      <c r="M205" s="234" t="s">
        <v>42</v>
      </c>
      <c r="N205" s="234"/>
      <c r="O205" s="238" t="s">
        <v>42</v>
      </c>
    </row>
    <row r="206" spans="1:15" s="233" customFormat="1" ht="56.25" x14ac:dyDescent="0.3">
      <c r="A206" s="237">
        <f xml:space="preserve"> ROW()-2</f>
        <v>204</v>
      </c>
      <c r="B206" s="298" t="s">
        <v>951</v>
      </c>
      <c r="C206" s="288" t="s">
        <v>223</v>
      </c>
      <c r="D206" s="293" t="s">
        <v>134</v>
      </c>
      <c r="E206" s="236">
        <f>SUM(Таблица25[[#This Row],[Средний балл аттестата]:[Балл первоочередной]])</f>
        <v>3.53</v>
      </c>
      <c r="F206" s="298">
        <v>3.53</v>
      </c>
      <c r="G206" s="244" t="s">
        <v>733</v>
      </c>
      <c r="H206" s="294"/>
      <c r="I206" s="293" t="s">
        <v>477</v>
      </c>
      <c r="J206" s="293" t="s">
        <v>5</v>
      </c>
      <c r="K206" s="293" t="s">
        <v>33</v>
      </c>
      <c r="L206" s="293" t="s">
        <v>17</v>
      </c>
      <c r="M206" s="293" t="s">
        <v>42</v>
      </c>
      <c r="N206" s="293"/>
      <c r="O206" s="295" t="s">
        <v>42</v>
      </c>
    </row>
    <row r="207" spans="1:15" s="233" customFormat="1" ht="56.25" x14ac:dyDescent="0.25">
      <c r="A207" s="237">
        <f>ROW()-2</f>
        <v>205</v>
      </c>
      <c r="B207" s="242" t="s">
        <v>120</v>
      </c>
      <c r="C207" s="242" t="s">
        <v>223</v>
      </c>
      <c r="D207" s="237" t="s">
        <v>136</v>
      </c>
      <c r="E207" s="236">
        <f>SUM(Таблица25[[#This Row],[Средний балл аттестата]:[Балл первоочередной]])</f>
        <v>3.47</v>
      </c>
      <c r="F207" s="241">
        <v>3.47</v>
      </c>
      <c r="G207" s="236" t="s">
        <v>733</v>
      </c>
      <c r="H207" s="236"/>
      <c r="I207" s="234" t="s">
        <v>477</v>
      </c>
      <c r="J207" s="234" t="s">
        <v>33</v>
      </c>
      <c r="K207" s="234" t="s">
        <v>5</v>
      </c>
      <c r="L207" s="234"/>
      <c r="M207" s="234" t="s">
        <v>42</v>
      </c>
      <c r="N207" s="234"/>
      <c r="O207" s="238" t="s">
        <v>44</v>
      </c>
    </row>
    <row r="208" spans="1:15" s="233" customFormat="1" ht="56.25" x14ac:dyDescent="0.25">
      <c r="A208" s="237">
        <f>ROW()-2</f>
        <v>206</v>
      </c>
      <c r="B208" s="242" t="s">
        <v>909</v>
      </c>
      <c r="C208" s="242" t="s">
        <v>223</v>
      </c>
      <c r="D208" s="236" t="s">
        <v>134</v>
      </c>
      <c r="E208" s="236">
        <f>SUM(Таблица25[[#This Row],[Средний балл аттестата]:[Балл первоочередной]])</f>
        <v>3.38</v>
      </c>
      <c r="F208" s="241">
        <v>3.38</v>
      </c>
      <c r="G208" s="236" t="s">
        <v>733</v>
      </c>
      <c r="H208" s="236"/>
      <c r="I208" s="234" t="s">
        <v>477</v>
      </c>
      <c r="J208" s="234" t="s">
        <v>33</v>
      </c>
      <c r="K208" s="234"/>
      <c r="L208" s="234"/>
      <c r="M208" s="234" t="s">
        <v>42</v>
      </c>
      <c r="N208" s="234"/>
      <c r="O208" s="238" t="s">
        <v>44</v>
      </c>
    </row>
    <row r="209" spans="1:15" s="233" customFormat="1" ht="56.25" x14ac:dyDescent="0.25">
      <c r="A209" s="237">
        <f xml:space="preserve"> ROW()-2</f>
        <v>207</v>
      </c>
      <c r="B209" s="240" t="s">
        <v>454</v>
      </c>
      <c r="C209" s="240" t="s">
        <v>223</v>
      </c>
      <c r="D209" s="234" t="s">
        <v>134</v>
      </c>
      <c r="E209" s="236">
        <f>SUM(Таблица25[[#This Row],[Средний балл аттестата]:[Балл первоочередной]])</f>
        <v>3.37</v>
      </c>
      <c r="F209" s="241">
        <v>3.37</v>
      </c>
      <c r="G209" s="236" t="s">
        <v>733</v>
      </c>
      <c r="H209" s="236"/>
      <c r="I209" s="234" t="s">
        <v>477</v>
      </c>
      <c r="J209" s="234" t="s">
        <v>33</v>
      </c>
      <c r="K209" s="234" t="s">
        <v>115</v>
      </c>
      <c r="L209" s="234" t="s">
        <v>17</v>
      </c>
      <c r="M209" s="234" t="s">
        <v>42</v>
      </c>
      <c r="N209" s="234"/>
      <c r="O209" s="238" t="s">
        <v>42</v>
      </c>
    </row>
    <row r="210" spans="1:15" s="233" customFormat="1" ht="56.25" x14ac:dyDescent="0.25">
      <c r="A210" s="237">
        <f xml:space="preserve"> ROW()-2</f>
        <v>208</v>
      </c>
      <c r="B210" s="242" t="s">
        <v>413</v>
      </c>
      <c r="C210" s="242" t="s">
        <v>223</v>
      </c>
      <c r="D210" s="234" t="s">
        <v>134</v>
      </c>
      <c r="E210" s="236">
        <f>SUM(Таблица25[[#This Row],[Средний балл аттестата]:[Балл первоочередной]])</f>
        <v>3.27</v>
      </c>
      <c r="F210" s="241">
        <v>3.27</v>
      </c>
      <c r="G210" s="236" t="s">
        <v>733</v>
      </c>
      <c r="H210" s="236" t="s">
        <v>967</v>
      </c>
      <c r="I210" s="234" t="s">
        <v>477</v>
      </c>
      <c r="J210" s="234" t="s">
        <v>33</v>
      </c>
      <c r="K210" s="234" t="s">
        <v>47</v>
      </c>
      <c r="L210" s="234"/>
      <c r="M210" s="234" t="s">
        <v>42</v>
      </c>
      <c r="N210" s="234"/>
      <c r="O210" s="238" t="s">
        <v>44</v>
      </c>
    </row>
    <row r="211" spans="1:15" s="233" customFormat="1" ht="56.25" x14ac:dyDescent="0.25">
      <c r="A211" s="124">
        <f xml:space="preserve"> ROW() - 2</f>
        <v>209</v>
      </c>
      <c r="B211" s="303" t="s">
        <v>243</v>
      </c>
      <c r="C211" s="303" t="s">
        <v>222</v>
      </c>
      <c r="D211" s="125" t="s">
        <v>134</v>
      </c>
      <c r="E211" s="127">
        <f>SUM(Таблица25[[#This Row],[Средний балл аттестата]:[Балл первоочередной]])</f>
        <v>12.5</v>
      </c>
      <c r="F211" s="176">
        <v>4.5</v>
      </c>
      <c r="G211" s="127">
        <v>8</v>
      </c>
      <c r="H211" s="127"/>
      <c r="I211" s="125" t="s">
        <v>1218</v>
      </c>
      <c r="J211" s="125" t="s">
        <v>33</v>
      </c>
      <c r="K211" s="125" t="s">
        <v>115</v>
      </c>
      <c r="L211" s="125" t="s">
        <v>17</v>
      </c>
      <c r="M211" s="125" t="s">
        <v>42</v>
      </c>
      <c r="N211" s="125" t="s">
        <v>42</v>
      </c>
      <c r="O211" s="128" t="s">
        <v>42</v>
      </c>
    </row>
    <row r="212" spans="1:15" s="233" customFormat="1" ht="56.25" x14ac:dyDescent="0.25">
      <c r="A212" s="124">
        <f xml:space="preserve"> ROW()-2</f>
        <v>210</v>
      </c>
      <c r="B212" s="178" t="s">
        <v>697</v>
      </c>
      <c r="C212" s="178" t="s">
        <v>224</v>
      </c>
      <c r="D212" s="125" t="s">
        <v>134</v>
      </c>
      <c r="E212" s="127">
        <f>SUM(Таблица25[[#This Row],[Средний балл аттестата]:[Балл первоочередной]])</f>
        <v>9.629999999999999</v>
      </c>
      <c r="F212" s="176">
        <v>4.63</v>
      </c>
      <c r="G212" s="127">
        <v>5</v>
      </c>
      <c r="H212" s="127"/>
      <c r="I212" s="124" t="s">
        <v>1218</v>
      </c>
      <c r="J212" s="125" t="s">
        <v>115</v>
      </c>
      <c r="K212" s="125" t="s">
        <v>33</v>
      </c>
      <c r="L212" s="125"/>
      <c r="M212" s="125" t="s">
        <v>42</v>
      </c>
      <c r="N212" s="125" t="s">
        <v>42</v>
      </c>
      <c r="O212" s="128" t="s">
        <v>42</v>
      </c>
    </row>
    <row r="213" spans="1:15" s="233" customFormat="1" ht="37.5" x14ac:dyDescent="0.3">
      <c r="A213" s="124">
        <f>ROW()-2</f>
        <v>211</v>
      </c>
      <c r="B213" s="168" t="s">
        <v>1183</v>
      </c>
      <c r="C213" s="418" t="s">
        <v>222</v>
      </c>
      <c r="D213" s="125" t="s">
        <v>134</v>
      </c>
      <c r="E213" s="127">
        <f>SUM(Таблица25[[#This Row],[Средний балл аттестата]:[Балл первоочередной]])</f>
        <v>8.84</v>
      </c>
      <c r="F213" s="339">
        <v>3.84</v>
      </c>
      <c r="G213" s="125">
        <v>5</v>
      </c>
      <c r="H213" s="125"/>
      <c r="I213" s="125" t="s">
        <v>1148</v>
      </c>
      <c r="J213" s="125" t="s">
        <v>7</v>
      </c>
      <c r="K213" s="125" t="s">
        <v>52</v>
      </c>
      <c r="L213" s="125" t="s">
        <v>33</v>
      </c>
      <c r="M213" s="374" t="s">
        <v>42</v>
      </c>
      <c r="N213" s="125" t="s">
        <v>42</v>
      </c>
      <c r="O213" s="128" t="s">
        <v>42</v>
      </c>
    </row>
    <row r="214" spans="1:15" s="7" customFormat="1" x14ac:dyDescent="0.25">
      <c r="B214" s="50"/>
      <c r="C214" s="50"/>
      <c r="D214" s="50"/>
      <c r="E214" s="53"/>
      <c r="F214" s="51"/>
      <c r="G214" s="50"/>
      <c r="H214" s="50"/>
      <c r="I214" s="50"/>
      <c r="J214" s="50"/>
      <c r="K214" s="50"/>
      <c r="L214" s="50"/>
      <c r="M214" s="50"/>
      <c r="N214" s="50"/>
    </row>
    <row r="215" spans="1:15" s="7" customFormat="1" x14ac:dyDescent="0.25">
      <c r="B215" s="50"/>
      <c r="C215" s="50"/>
      <c r="D215" s="50"/>
      <c r="E215" s="53"/>
      <c r="F215" s="51"/>
      <c r="G215" s="50"/>
      <c r="H215" s="50"/>
      <c r="I215" s="50"/>
      <c r="J215" s="50"/>
      <c r="K215" s="50"/>
      <c r="L215" s="50"/>
      <c r="M215" s="50"/>
      <c r="N215" s="50"/>
    </row>
    <row r="216" spans="1:15" s="7" customFormat="1" x14ac:dyDescent="0.25">
      <c r="B216" s="50"/>
      <c r="C216" s="50"/>
      <c r="D216" s="50"/>
      <c r="E216" s="53"/>
      <c r="F216" s="50"/>
      <c r="G216" s="50"/>
      <c r="H216" s="50"/>
      <c r="I216" s="50"/>
      <c r="J216" s="50"/>
      <c r="K216" s="50"/>
      <c r="L216" s="50"/>
      <c r="M216" s="50"/>
      <c r="N216" s="50"/>
    </row>
    <row r="217" spans="1:15" s="7" customFormat="1" x14ac:dyDescent="0.25">
      <c r="B217" s="50"/>
      <c r="C217" s="50"/>
      <c r="D217" s="50"/>
      <c r="E217" s="53"/>
      <c r="F217" s="50"/>
      <c r="G217" s="50"/>
      <c r="H217" s="50"/>
      <c r="I217" s="50"/>
      <c r="J217" s="50"/>
      <c r="K217" s="50"/>
      <c r="L217" s="50"/>
      <c r="M217" s="50"/>
      <c r="N217" s="50"/>
    </row>
    <row r="218" spans="1:15" s="7" customFormat="1" x14ac:dyDescent="0.25">
      <c r="B218" s="50"/>
      <c r="C218" s="50"/>
      <c r="D218" s="50"/>
      <c r="E218" s="53"/>
      <c r="F218" s="50"/>
      <c r="G218" s="50"/>
      <c r="H218" s="50"/>
      <c r="I218" s="50"/>
      <c r="J218" s="50"/>
      <c r="K218" s="50"/>
      <c r="L218" s="50"/>
      <c r="M218" s="50"/>
      <c r="N218" s="50"/>
    </row>
    <row r="219" spans="1:15" s="7" customFormat="1" x14ac:dyDescent="0.25">
      <c r="B219" s="50"/>
      <c r="C219" s="50"/>
      <c r="D219" s="50"/>
      <c r="E219" s="53"/>
      <c r="F219" s="50"/>
      <c r="G219" s="50"/>
      <c r="H219" s="50"/>
      <c r="I219" s="50"/>
      <c r="J219" s="50"/>
      <c r="K219" s="50"/>
      <c r="L219" s="50"/>
      <c r="M219" s="50"/>
      <c r="N219" s="50"/>
    </row>
    <row r="220" spans="1:15" s="7" customFormat="1" x14ac:dyDescent="0.25">
      <c r="B220" s="50"/>
      <c r="C220" s="50"/>
      <c r="D220" s="50"/>
      <c r="E220" s="53"/>
      <c r="F220" s="50"/>
      <c r="G220" s="50"/>
      <c r="H220" s="50"/>
      <c r="I220" s="50"/>
      <c r="J220" s="50"/>
      <c r="K220" s="50"/>
      <c r="L220" s="50"/>
      <c r="M220" s="50"/>
      <c r="N220" s="50"/>
    </row>
    <row r="221" spans="1:15" s="7" customFormat="1" x14ac:dyDescent="0.25">
      <c r="B221" s="50"/>
      <c r="C221" s="50"/>
      <c r="D221" s="50"/>
      <c r="E221" s="53"/>
      <c r="F221" s="50"/>
      <c r="G221" s="50"/>
      <c r="H221" s="50"/>
      <c r="I221" s="50"/>
      <c r="J221" s="50"/>
      <c r="K221" s="50"/>
      <c r="L221" s="50"/>
      <c r="M221" s="50"/>
      <c r="N221" s="50"/>
    </row>
    <row r="222" spans="1:15" s="7" customFormat="1" x14ac:dyDescent="0.25">
      <c r="B222" s="50"/>
      <c r="C222" s="50"/>
      <c r="D222" s="50"/>
      <c r="E222" s="53"/>
      <c r="F222" s="50"/>
      <c r="G222" s="50"/>
      <c r="H222" s="50"/>
      <c r="I222" s="50"/>
      <c r="J222" s="50"/>
      <c r="K222" s="50"/>
      <c r="L222" s="50"/>
      <c r="M222" s="50"/>
      <c r="N222" s="50"/>
    </row>
    <row r="223" spans="1:15" s="7" customFormat="1" x14ac:dyDescent="0.25">
      <c r="B223" s="50"/>
      <c r="C223" s="50"/>
      <c r="D223" s="50"/>
      <c r="E223" s="53"/>
      <c r="F223" s="50"/>
      <c r="G223" s="50"/>
      <c r="H223" s="50"/>
      <c r="I223" s="50"/>
      <c r="J223" s="50"/>
      <c r="K223" s="50"/>
      <c r="L223" s="50"/>
      <c r="M223" s="50"/>
      <c r="N223" s="50"/>
    </row>
    <row r="224" spans="1:15" s="7" customFormat="1" x14ac:dyDescent="0.25">
      <c r="B224" s="50"/>
      <c r="C224" s="50"/>
      <c r="D224" s="50"/>
      <c r="E224" s="53"/>
      <c r="F224" s="50"/>
      <c r="G224" s="50"/>
      <c r="H224" s="50"/>
      <c r="I224" s="50"/>
      <c r="J224" s="50"/>
      <c r="K224" s="50"/>
      <c r="L224" s="50"/>
      <c r="M224" s="50"/>
      <c r="N224" s="50"/>
    </row>
    <row r="225" spans="2:14" s="7" customFormat="1" x14ac:dyDescent="0.25">
      <c r="B225" s="50"/>
      <c r="C225" s="50"/>
      <c r="D225" s="50"/>
      <c r="E225" s="53"/>
      <c r="F225" s="50"/>
      <c r="G225" s="50"/>
      <c r="H225" s="50"/>
      <c r="I225" s="50"/>
      <c r="J225" s="50"/>
      <c r="K225" s="50"/>
      <c r="L225" s="50"/>
      <c r="M225" s="50"/>
      <c r="N225" s="50"/>
    </row>
    <row r="226" spans="2:14" s="7" customFormat="1" x14ac:dyDescent="0.25">
      <c r="B226" s="50"/>
      <c r="C226" s="50"/>
      <c r="D226" s="50"/>
      <c r="E226" s="53"/>
      <c r="F226" s="50"/>
      <c r="G226" s="50"/>
      <c r="H226" s="50"/>
      <c r="I226" s="50"/>
      <c r="J226" s="50"/>
      <c r="K226" s="50"/>
      <c r="L226" s="50"/>
      <c r="M226" s="50"/>
      <c r="N226" s="50"/>
    </row>
    <row r="227" spans="2:14" s="7" customFormat="1" x14ac:dyDescent="0.25">
      <c r="B227" s="50"/>
      <c r="C227" s="50"/>
      <c r="D227" s="50"/>
      <c r="E227" s="53"/>
      <c r="F227" s="50"/>
      <c r="G227" s="50"/>
      <c r="H227" s="50"/>
      <c r="I227" s="50"/>
      <c r="J227" s="50"/>
      <c r="K227" s="50"/>
      <c r="L227" s="50"/>
      <c r="M227" s="50"/>
      <c r="N227" s="50"/>
    </row>
    <row r="228" spans="2:14" s="7" customFormat="1" x14ac:dyDescent="0.25">
      <c r="B228" s="50"/>
      <c r="C228" s="50"/>
      <c r="D228" s="50"/>
      <c r="E228" s="53"/>
      <c r="F228" s="50"/>
      <c r="G228" s="50"/>
      <c r="H228" s="50"/>
      <c r="I228" s="50"/>
      <c r="J228" s="50"/>
      <c r="K228" s="50"/>
      <c r="L228" s="50"/>
      <c r="M228" s="50"/>
      <c r="N228" s="50"/>
    </row>
    <row r="229" spans="2:14" s="7" customFormat="1" x14ac:dyDescent="0.25">
      <c r="B229" s="50"/>
      <c r="C229" s="50"/>
      <c r="D229" s="50"/>
      <c r="E229" s="53"/>
      <c r="F229" s="50"/>
      <c r="G229" s="50"/>
      <c r="H229" s="50"/>
      <c r="I229" s="50"/>
      <c r="J229" s="50"/>
      <c r="K229" s="50"/>
      <c r="L229" s="50"/>
      <c r="M229" s="50"/>
      <c r="N229" s="50"/>
    </row>
    <row r="230" spans="2:14" s="7" customFormat="1" x14ac:dyDescent="0.25">
      <c r="B230" s="50"/>
      <c r="C230" s="50"/>
      <c r="D230" s="50"/>
      <c r="E230" s="53"/>
      <c r="F230" s="50"/>
      <c r="G230" s="50"/>
      <c r="H230" s="50"/>
      <c r="I230" s="50"/>
      <c r="J230" s="50"/>
      <c r="K230" s="50"/>
      <c r="L230" s="50"/>
      <c r="M230" s="50"/>
      <c r="N230" s="50"/>
    </row>
    <row r="231" spans="2:14" s="7" customFormat="1" x14ac:dyDescent="0.25">
      <c r="B231" s="50"/>
      <c r="C231" s="50"/>
      <c r="D231" s="50"/>
      <c r="E231" s="53"/>
      <c r="F231" s="50"/>
      <c r="G231" s="50"/>
      <c r="H231" s="50"/>
      <c r="I231" s="50"/>
      <c r="J231" s="50"/>
      <c r="K231" s="50"/>
      <c r="L231" s="50"/>
      <c r="M231" s="50"/>
      <c r="N231" s="50"/>
    </row>
    <row r="232" spans="2:14" s="7" customFormat="1" x14ac:dyDescent="0.25">
      <c r="B232" s="50"/>
      <c r="C232" s="50"/>
      <c r="D232" s="50"/>
      <c r="E232" s="53"/>
      <c r="F232" s="50"/>
      <c r="G232" s="50"/>
      <c r="H232" s="50"/>
      <c r="I232" s="50"/>
      <c r="J232" s="50"/>
      <c r="K232" s="50"/>
      <c r="L232" s="50"/>
      <c r="M232" s="50"/>
      <c r="N232" s="50"/>
    </row>
    <row r="233" spans="2:14" s="7" customFormat="1" x14ac:dyDescent="0.25">
      <c r="B233" s="50"/>
      <c r="C233" s="50"/>
      <c r="D233" s="50"/>
      <c r="E233" s="53"/>
      <c r="F233" s="50"/>
      <c r="G233" s="50"/>
      <c r="H233" s="50"/>
      <c r="I233" s="50"/>
      <c r="J233" s="50"/>
      <c r="K233" s="50"/>
      <c r="L233" s="50"/>
      <c r="M233" s="50"/>
      <c r="N233" s="50"/>
    </row>
    <row r="234" spans="2:14" s="7" customFormat="1" x14ac:dyDescent="0.25">
      <c r="B234" s="50"/>
      <c r="C234" s="50"/>
      <c r="D234" s="50"/>
      <c r="E234" s="53"/>
      <c r="F234" s="50"/>
      <c r="G234" s="50"/>
      <c r="H234" s="50"/>
      <c r="I234" s="50"/>
      <c r="J234" s="50"/>
      <c r="K234" s="50"/>
      <c r="L234" s="50"/>
      <c r="M234" s="50"/>
      <c r="N234" s="50"/>
    </row>
    <row r="235" spans="2:14" s="7" customFormat="1" x14ac:dyDescent="0.25">
      <c r="B235" s="50"/>
      <c r="C235" s="50"/>
      <c r="D235" s="50"/>
      <c r="E235" s="53"/>
      <c r="F235" s="50"/>
      <c r="G235" s="50"/>
      <c r="H235" s="50"/>
      <c r="I235" s="50"/>
      <c r="J235" s="50"/>
      <c r="K235" s="50"/>
      <c r="L235" s="50"/>
      <c r="M235" s="50"/>
      <c r="N235" s="50"/>
    </row>
    <row r="236" spans="2:14" s="7" customFormat="1" x14ac:dyDescent="0.25">
      <c r="B236" s="50"/>
      <c r="C236" s="50"/>
      <c r="D236" s="50"/>
      <c r="E236" s="53"/>
      <c r="F236" s="50"/>
      <c r="G236" s="50"/>
      <c r="H236" s="50"/>
      <c r="I236" s="50"/>
      <c r="J236" s="50"/>
      <c r="K236" s="50"/>
      <c r="L236" s="50"/>
      <c r="M236" s="50"/>
      <c r="N236" s="50"/>
    </row>
    <row r="237" spans="2:14" s="7" customFormat="1" x14ac:dyDescent="0.25">
      <c r="B237" s="50"/>
      <c r="C237" s="50"/>
      <c r="D237" s="50"/>
      <c r="E237" s="53"/>
      <c r="F237" s="50"/>
      <c r="G237" s="50"/>
      <c r="H237" s="50"/>
      <c r="I237" s="50"/>
      <c r="J237" s="50"/>
      <c r="K237" s="50"/>
      <c r="L237" s="50"/>
      <c r="M237" s="50"/>
      <c r="N237" s="50"/>
    </row>
    <row r="238" spans="2:14" s="7" customFormat="1" x14ac:dyDescent="0.25">
      <c r="B238" s="50"/>
      <c r="C238" s="50"/>
      <c r="D238" s="50"/>
      <c r="E238" s="53"/>
      <c r="F238" s="50"/>
      <c r="G238" s="50"/>
      <c r="H238" s="50"/>
      <c r="I238" s="50"/>
      <c r="J238" s="50"/>
      <c r="K238" s="50"/>
      <c r="L238" s="50"/>
      <c r="M238" s="50"/>
      <c r="N238" s="50"/>
    </row>
    <row r="239" spans="2:14" s="7" customFormat="1" x14ac:dyDescent="0.25">
      <c r="B239" s="50"/>
      <c r="C239" s="50"/>
      <c r="D239" s="50"/>
      <c r="E239" s="53"/>
      <c r="F239" s="50"/>
      <c r="G239" s="50"/>
      <c r="H239" s="50"/>
      <c r="I239" s="50"/>
      <c r="J239" s="50"/>
      <c r="K239" s="50"/>
      <c r="L239" s="50"/>
      <c r="M239" s="50"/>
      <c r="N239" s="50"/>
    </row>
    <row r="240" spans="2:14" s="7" customFormat="1" x14ac:dyDescent="0.25">
      <c r="B240" s="50"/>
      <c r="C240" s="50"/>
      <c r="D240" s="50"/>
      <c r="E240" s="53"/>
      <c r="F240" s="50"/>
      <c r="G240" s="50"/>
      <c r="H240" s="50"/>
      <c r="I240" s="50"/>
      <c r="J240" s="50"/>
      <c r="K240" s="50"/>
      <c r="L240" s="50"/>
      <c r="M240" s="50"/>
      <c r="N240" s="50"/>
    </row>
    <row r="241" spans="2:14" s="7" customFormat="1" x14ac:dyDescent="0.25">
      <c r="B241" s="50"/>
      <c r="C241" s="50"/>
      <c r="D241" s="50"/>
      <c r="E241" s="53"/>
      <c r="F241" s="50"/>
      <c r="G241" s="50"/>
      <c r="H241" s="50"/>
      <c r="I241" s="50"/>
      <c r="J241" s="50"/>
      <c r="K241" s="50"/>
      <c r="L241" s="50"/>
      <c r="M241" s="50"/>
      <c r="N241" s="50"/>
    </row>
    <row r="242" spans="2:14" s="7" customFormat="1" x14ac:dyDescent="0.25">
      <c r="B242" s="50"/>
      <c r="C242" s="50"/>
      <c r="D242" s="50"/>
      <c r="E242" s="53"/>
      <c r="F242" s="50"/>
      <c r="G242" s="50"/>
      <c r="H242" s="50"/>
      <c r="I242" s="50"/>
      <c r="J242" s="50"/>
      <c r="K242" s="50"/>
      <c r="L242" s="50"/>
      <c r="M242" s="50"/>
      <c r="N242" s="50"/>
    </row>
    <row r="243" spans="2:14" s="7" customFormat="1" x14ac:dyDescent="0.25">
      <c r="B243" s="50"/>
      <c r="C243" s="50"/>
      <c r="D243" s="50"/>
      <c r="E243" s="53"/>
      <c r="F243" s="50"/>
      <c r="G243" s="50"/>
      <c r="H243" s="50"/>
      <c r="I243" s="50"/>
      <c r="J243" s="50"/>
      <c r="K243" s="50"/>
      <c r="L243" s="50"/>
      <c r="M243" s="50"/>
      <c r="N243" s="50"/>
    </row>
    <row r="244" spans="2:14" s="7" customFormat="1" x14ac:dyDescent="0.25">
      <c r="B244" s="50"/>
      <c r="C244" s="50"/>
      <c r="D244" s="50"/>
      <c r="E244" s="53"/>
      <c r="F244" s="50"/>
      <c r="G244" s="50"/>
      <c r="H244" s="50"/>
      <c r="I244" s="50"/>
      <c r="J244" s="50"/>
      <c r="K244" s="50"/>
      <c r="L244" s="50"/>
      <c r="M244" s="50"/>
      <c r="N244" s="50"/>
    </row>
    <row r="245" spans="2:14" s="7" customFormat="1" x14ac:dyDescent="0.25">
      <c r="B245" s="50"/>
      <c r="C245" s="50"/>
      <c r="D245" s="50"/>
      <c r="E245" s="53"/>
      <c r="F245" s="50"/>
      <c r="G245" s="50"/>
      <c r="H245" s="50"/>
      <c r="I245" s="50"/>
      <c r="J245" s="50"/>
      <c r="K245" s="50"/>
      <c r="L245" s="50"/>
      <c r="M245" s="50"/>
      <c r="N245" s="50"/>
    </row>
    <row r="246" spans="2:14" s="7" customFormat="1" x14ac:dyDescent="0.25">
      <c r="B246" s="50"/>
      <c r="C246" s="50"/>
      <c r="D246" s="50"/>
      <c r="E246" s="53"/>
      <c r="F246" s="50"/>
      <c r="G246" s="50"/>
      <c r="H246" s="50"/>
      <c r="I246" s="50"/>
      <c r="J246" s="50"/>
      <c r="K246" s="50"/>
      <c r="L246" s="50"/>
      <c r="M246" s="50"/>
      <c r="N246" s="50"/>
    </row>
    <row r="247" spans="2:14" s="7" customFormat="1" x14ac:dyDescent="0.25">
      <c r="B247" s="50"/>
      <c r="C247" s="50"/>
      <c r="D247" s="50"/>
      <c r="E247" s="53"/>
      <c r="F247" s="50"/>
      <c r="G247" s="50"/>
      <c r="H247" s="50"/>
      <c r="I247" s="50"/>
      <c r="J247" s="50"/>
      <c r="K247" s="50"/>
      <c r="L247" s="50"/>
      <c r="M247" s="50"/>
      <c r="N247" s="50"/>
    </row>
    <row r="248" spans="2:14" s="7" customFormat="1" x14ac:dyDescent="0.25">
      <c r="B248" s="50"/>
      <c r="C248" s="50"/>
      <c r="D248" s="50"/>
      <c r="E248" s="53"/>
      <c r="F248" s="50"/>
      <c r="G248" s="50"/>
      <c r="H248" s="50"/>
      <c r="I248" s="50"/>
      <c r="J248" s="50"/>
      <c r="K248" s="50"/>
      <c r="L248" s="50"/>
      <c r="M248" s="50"/>
      <c r="N248" s="50"/>
    </row>
    <row r="249" spans="2:14" s="7" customFormat="1" x14ac:dyDescent="0.25">
      <c r="B249" s="50"/>
      <c r="C249" s="50"/>
      <c r="D249" s="50"/>
      <c r="E249" s="53"/>
      <c r="F249" s="50"/>
      <c r="G249" s="50"/>
      <c r="H249" s="50"/>
      <c r="I249" s="50"/>
      <c r="J249" s="50"/>
      <c r="K249" s="50"/>
      <c r="L249" s="50"/>
      <c r="M249" s="50"/>
      <c r="N249" s="50"/>
    </row>
    <row r="250" spans="2:14" s="7" customFormat="1" x14ac:dyDescent="0.25">
      <c r="B250" s="50"/>
      <c r="C250" s="50"/>
      <c r="D250" s="50"/>
      <c r="E250" s="53"/>
      <c r="F250" s="50"/>
      <c r="G250" s="50"/>
      <c r="H250" s="50"/>
      <c r="I250" s="50"/>
      <c r="J250" s="50"/>
      <c r="K250" s="50"/>
      <c r="L250" s="50"/>
      <c r="M250" s="50"/>
      <c r="N250" s="50"/>
    </row>
    <row r="251" spans="2:14" s="7" customFormat="1" x14ac:dyDescent="0.25">
      <c r="B251" s="50"/>
      <c r="C251" s="50"/>
      <c r="D251" s="50"/>
      <c r="E251" s="53"/>
      <c r="F251" s="50"/>
      <c r="G251" s="50"/>
      <c r="H251" s="50"/>
      <c r="I251" s="50"/>
      <c r="J251" s="50"/>
      <c r="K251" s="50"/>
      <c r="L251" s="50"/>
      <c r="M251" s="50"/>
      <c r="N251" s="50"/>
    </row>
    <row r="252" spans="2:14" s="7" customFormat="1" x14ac:dyDescent="0.25">
      <c r="B252" s="50"/>
      <c r="C252" s="50"/>
      <c r="D252" s="50"/>
      <c r="E252" s="53"/>
      <c r="F252" s="50"/>
      <c r="G252" s="50"/>
      <c r="H252" s="50"/>
      <c r="I252" s="50"/>
      <c r="J252" s="50"/>
      <c r="K252" s="50"/>
      <c r="L252" s="50"/>
      <c r="M252" s="50"/>
      <c r="N252" s="50"/>
    </row>
    <row r="253" spans="2:14" s="7" customFormat="1" x14ac:dyDescent="0.25">
      <c r="B253" s="50"/>
      <c r="C253" s="50"/>
      <c r="D253" s="50"/>
      <c r="E253" s="53"/>
      <c r="F253" s="50"/>
      <c r="G253" s="50"/>
      <c r="H253" s="50"/>
      <c r="I253" s="50"/>
      <c r="J253" s="50"/>
      <c r="K253" s="50"/>
      <c r="L253" s="50"/>
      <c r="M253" s="50"/>
      <c r="N253" s="50"/>
    </row>
    <row r="254" spans="2:14" s="7" customFormat="1" x14ac:dyDescent="0.25">
      <c r="B254" s="50"/>
      <c r="C254" s="50"/>
      <c r="D254" s="50"/>
      <c r="E254" s="53"/>
      <c r="F254" s="50"/>
      <c r="G254" s="50"/>
      <c r="H254" s="50"/>
      <c r="I254" s="50"/>
      <c r="J254" s="50"/>
      <c r="K254" s="50"/>
      <c r="L254" s="50"/>
      <c r="M254" s="50"/>
      <c r="N254" s="50"/>
    </row>
    <row r="255" spans="2:14" s="7" customFormat="1" x14ac:dyDescent="0.25">
      <c r="B255" s="50"/>
      <c r="C255" s="50"/>
      <c r="D255" s="50"/>
      <c r="E255" s="53"/>
      <c r="F255" s="50"/>
      <c r="G255" s="50"/>
      <c r="H255" s="50"/>
      <c r="I255" s="50"/>
      <c r="J255" s="50"/>
      <c r="K255" s="50"/>
      <c r="L255" s="50"/>
      <c r="M255" s="50"/>
      <c r="N255" s="50"/>
    </row>
    <row r="256" spans="2:14" s="7" customFormat="1" x14ac:dyDescent="0.25">
      <c r="B256" s="50"/>
      <c r="C256" s="50"/>
      <c r="D256" s="50"/>
      <c r="E256" s="53"/>
      <c r="F256" s="50"/>
      <c r="G256" s="50"/>
      <c r="H256" s="50"/>
      <c r="I256" s="50"/>
      <c r="J256" s="50"/>
      <c r="K256" s="50"/>
      <c r="L256" s="50"/>
      <c r="M256" s="50"/>
      <c r="N256" s="50"/>
    </row>
    <row r="257" spans="2:14" s="7" customFormat="1" x14ac:dyDescent="0.25">
      <c r="B257" s="50"/>
      <c r="C257" s="50"/>
      <c r="D257" s="50"/>
      <c r="E257" s="53"/>
      <c r="F257" s="50"/>
      <c r="G257" s="50"/>
      <c r="H257" s="50"/>
      <c r="I257" s="50"/>
      <c r="J257" s="50"/>
      <c r="K257" s="50"/>
      <c r="L257" s="50"/>
      <c r="M257" s="50"/>
      <c r="N257" s="50"/>
    </row>
    <row r="258" spans="2:14" s="7" customFormat="1" x14ac:dyDescent="0.25">
      <c r="B258" s="50"/>
      <c r="C258" s="50"/>
      <c r="D258" s="50"/>
      <c r="E258" s="53"/>
      <c r="F258" s="50"/>
      <c r="G258" s="50"/>
      <c r="H258" s="50"/>
      <c r="I258" s="50"/>
      <c r="J258" s="50"/>
      <c r="K258" s="50"/>
      <c r="L258" s="50"/>
      <c r="M258" s="50"/>
      <c r="N258" s="50"/>
    </row>
    <row r="259" spans="2:14" s="7" customFormat="1" x14ac:dyDescent="0.25">
      <c r="B259" s="50"/>
      <c r="C259" s="50"/>
      <c r="D259" s="50"/>
      <c r="E259" s="53"/>
      <c r="F259" s="50"/>
      <c r="G259" s="50"/>
      <c r="H259" s="50"/>
      <c r="I259" s="50"/>
      <c r="J259" s="50"/>
      <c r="K259" s="50"/>
      <c r="L259" s="50"/>
      <c r="M259" s="50"/>
      <c r="N259" s="50"/>
    </row>
    <row r="260" spans="2:14" s="7" customFormat="1" x14ac:dyDescent="0.25">
      <c r="B260" s="50"/>
      <c r="C260" s="50"/>
      <c r="D260" s="50"/>
      <c r="E260" s="53"/>
      <c r="F260" s="50"/>
      <c r="G260" s="50"/>
      <c r="H260" s="50"/>
      <c r="I260" s="50"/>
      <c r="J260" s="50"/>
      <c r="K260" s="50"/>
      <c r="L260" s="50"/>
      <c r="M260" s="50"/>
      <c r="N260" s="50"/>
    </row>
    <row r="261" spans="2:14" s="7" customFormat="1" x14ac:dyDescent="0.25">
      <c r="B261" s="50"/>
      <c r="C261" s="50"/>
      <c r="D261" s="50"/>
      <c r="E261" s="53"/>
      <c r="F261" s="50"/>
      <c r="G261" s="50"/>
      <c r="H261" s="50"/>
      <c r="I261" s="50"/>
      <c r="J261" s="50"/>
      <c r="K261" s="50"/>
      <c r="L261" s="50"/>
      <c r="M261" s="50"/>
      <c r="N261" s="50"/>
    </row>
    <row r="262" spans="2:14" s="7" customFormat="1" x14ac:dyDescent="0.25">
      <c r="B262" s="50"/>
      <c r="C262" s="50"/>
      <c r="D262" s="50"/>
      <c r="E262" s="53"/>
      <c r="F262" s="50"/>
      <c r="G262" s="50"/>
      <c r="H262" s="50"/>
      <c r="I262" s="50"/>
      <c r="J262" s="50"/>
      <c r="K262" s="50"/>
      <c r="L262" s="50"/>
      <c r="M262" s="50"/>
      <c r="N262" s="50"/>
    </row>
    <row r="263" spans="2:14" s="7" customFormat="1" x14ac:dyDescent="0.25">
      <c r="B263" s="50"/>
      <c r="C263" s="50"/>
      <c r="D263" s="50"/>
      <c r="E263" s="53"/>
      <c r="F263" s="50"/>
      <c r="G263" s="50"/>
      <c r="H263" s="50"/>
      <c r="I263" s="50"/>
      <c r="J263" s="50"/>
      <c r="K263" s="50"/>
      <c r="L263" s="50"/>
      <c r="M263" s="50"/>
      <c r="N263" s="50"/>
    </row>
    <row r="264" spans="2:14" s="7" customFormat="1" x14ac:dyDescent="0.25">
      <c r="B264" s="50"/>
      <c r="C264" s="50"/>
      <c r="D264" s="50"/>
      <c r="E264" s="53"/>
      <c r="F264" s="50"/>
      <c r="G264" s="50"/>
      <c r="H264" s="50"/>
      <c r="I264" s="50"/>
      <c r="J264" s="50"/>
      <c r="K264" s="50"/>
      <c r="L264" s="50"/>
      <c r="M264" s="50"/>
      <c r="N264" s="50"/>
    </row>
    <row r="265" spans="2:14" s="7" customFormat="1" x14ac:dyDescent="0.25">
      <c r="B265" s="50"/>
      <c r="C265" s="50"/>
      <c r="D265" s="50"/>
      <c r="E265" s="53"/>
      <c r="F265" s="50"/>
      <c r="G265" s="50"/>
      <c r="H265" s="50"/>
      <c r="I265" s="50"/>
      <c r="J265" s="50"/>
      <c r="K265" s="50"/>
      <c r="L265" s="50"/>
      <c r="M265" s="50"/>
      <c r="N265" s="50"/>
    </row>
    <row r="266" spans="2:14" s="7" customFormat="1" x14ac:dyDescent="0.25">
      <c r="B266" s="50"/>
      <c r="C266" s="50"/>
      <c r="D266" s="50"/>
      <c r="E266" s="53"/>
      <c r="F266" s="50"/>
      <c r="G266" s="50"/>
      <c r="H266" s="50"/>
      <c r="I266" s="50"/>
      <c r="J266" s="50"/>
      <c r="K266" s="50"/>
      <c r="L266" s="50"/>
      <c r="M266" s="50"/>
      <c r="N266" s="50"/>
    </row>
    <row r="267" spans="2:14" s="7" customFormat="1" x14ac:dyDescent="0.25">
      <c r="B267" s="50"/>
      <c r="C267" s="50"/>
      <c r="D267" s="50"/>
      <c r="E267" s="53"/>
      <c r="F267" s="50"/>
      <c r="G267" s="50"/>
      <c r="H267" s="50"/>
      <c r="I267" s="50"/>
      <c r="J267" s="50"/>
      <c r="K267" s="50"/>
      <c r="L267" s="50"/>
      <c r="M267" s="50"/>
      <c r="N267" s="50"/>
    </row>
    <row r="268" spans="2:14" s="7" customFormat="1" x14ac:dyDescent="0.25">
      <c r="B268" s="50"/>
      <c r="C268" s="50"/>
      <c r="D268" s="50"/>
      <c r="E268" s="53"/>
      <c r="F268" s="50"/>
      <c r="G268" s="50"/>
      <c r="H268" s="50"/>
      <c r="I268" s="50"/>
      <c r="J268" s="50"/>
      <c r="K268" s="50"/>
      <c r="L268" s="50"/>
      <c r="M268" s="50"/>
      <c r="N268" s="50"/>
    </row>
    <row r="269" spans="2:14" s="7" customFormat="1" x14ac:dyDescent="0.25">
      <c r="B269" s="50"/>
      <c r="C269" s="50"/>
      <c r="D269" s="50"/>
      <c r="E269" s="53"/>
      <c r="F269" s="50"/>
      <c r="G269" s="50"/>
      <c r="H269" s="50"/>
      <c r="I269" s="50"/>
      <c r="J269" s="50"/>
      <c r="K269" s="50"/>
      <c r="L269" s="50"/>
      <c r="M269" s="50"/>
      <c r="N269" s="50"/>
    </row>
    <row r="270" spans="2:14" s="7" customFormat="1" x14ac:dyDescent="0.25">
      <c r="B270" s="50"/>
      <c r="C270" s="50"/>
      <c r="D270" s="50"/>
      <c r="E270" s="53"/>
      <c r="F270" s="50"/>
      <c r="G270" s="50"/>
      <c r="H270" s="50"/>
      <c r="I270" s="50"/>
      <c r="J270" s="50"/>
      <c r="K270" s="50"/>
      <c r="L270" s="50"/>
      <c r="M270" s="50"/>
      <c r="N270" s="50"/>
    </row>
    <row r="271" spans="2:14" s="7" customFormat="1" x14ac:dyDescent="0.25">
      <c r="B271" s="50"/>
      <c r="C271" s="50"/>
      <c r="D271" s="50"/>
      <c r="E271" s="53"/>
      <c r="F271" s="50"/>
      <c r="G271" s="50"/>
      <c r="H271" s="50"/>
      <c r="I271" s="50"/>
      <c r="J271" s="50"/>
      <c r="K271" s="50"/>
      <c r="L271" s="50"/>
      <c r="M271" s="50"/>
      <c r="N271" s="50"/>
    </row>
    <row r="272" spans="2:14" s="7" customFormat="1" x14ac:dyDescent="0.25">
      <c r="B272" s="50"/>
      <c r="C272" s="50"/>
      <c r="D272" s="50"/>
      <c r="E272" s="53"/>
      <c r="F272" s="50"/>
      <c r="G272" s="50"/>
      <c r="H272" s="50"/>
      <c r="I272" s="50"/>
      <c r="J272" s="50"/>
      <c r="K272" s="50"/>
      <c r="L272" s="50"/>
      <c r="M272" s="50"/>
      <c r="N272" s="50"/>
    </row>
    <row r="273" spans="2:14" s="7" customFormat="1" x14ac:dyDescent="0.25">
      <c r="B273" s="50"/>
      <c r="C273" s="50"/>
      <c r="D273" s="50"/>
      <c r="E273" s="53"/>
      <c r="F273" s="50"/>
      <c r="G273" s="50"/>
      <c r="H273" s="50"/>
      <c r="I273" s="50"/>
      <c r="J273" s="50"/>
      <c r="K273" s="50"/>
      <c r="L273" s="50"/>
      <c r="M273" s="50"/>
      <c r="N273" s="50"/>
    </row>
    <row r="274" spans="2:14" s="7" customFormat="1" x14ac:dyDescent="0.25">
      <c r="B274" s="50"/>
      <c r="C274" s="50"/>
      <c r="D274" s="50"/>
      <c r="E274" s="53"/>
      <c r="F274" s="50"/>
      <c r="G274" s="50"/>
      <c r="H274" s="50"/>
      <c r="I274" s="50"/>
      <c r="J274" s="50"/>
      <c r="K274" s="50"/>
      <c r="L274" s="50"/>
      <c r="M274" s="50"/>
      <c r="N274" s="50"/>
    </row>
    <row r="275" spans="2:14" s="7" customFormat="1" x14ac:dyDescent="0.25">
      <c r="B275" s="50"/>
      <c r="C275" s="50"/>
      <c r="D275" s="50"/>
      <c r="E275" s="53"/>
      <c r="F275" s="50"/>
      <c r="G275" s="50"/>
      <c r="H275" s="50"/>
      <c r="I275" s="50"/>
      <c r="J275" s="50"/>
      <c r="K275" s="50"/>
      <c r="L275" s="50"/>
      <c r="M275" s="50"/>
      <c r="N275" s="50"/>
    </row>
    <row r="276" spans="2:14" s="7" customFormat="1" x14ac:dyDescent="0.25">
      <c r="B276" s="50"/>
      <c r="C276" s="50"/>
      <c r="D276" s="50"/>
      <c r="E276" s="53"/>
      <c r="F276" s="50"/>
      <c r="G276" s="50"/>
      <c r="H276" s="50"/>
      <c r="I276" s="50"/>
      <c r="J276" s="50"/>
      <c r="K276" s="50"/>
      <c r="L276" s="50"/>
      <c r="M276" s="50"/>
      <c r="N276" s="50"/>
    </row>
    <row r="277" spans="2:14" s="7" customFormat="1" x14ac:dyDescent="0.25">
      <c r="B277" s="50"/>
      <c r="C277" s="50"/>
      <c r="D277" s="50"/>
      <c r="E277" s="53"/>
      <c r="F277" s="50"/>
      <c r="G277" s="50"/>
      <c r="H277" s="50"/>
      <c r="I277" s="50"/>
      <c r="J277" s="50"/>
      <c r="K277" s="50"/>
      <c r="L277" s="50"/>
      <c r="M277" s="50"/>
      <c r="N277" s="50"/>
    </row>
    <row r="278" spans="2:14" s="7" customFormat="1" x14ac:dyDescent="0.25">
      <c r="B278" s="50"/>
      <c r="C278" s="50"/>
      <c r="D278" s="50"/>
      <c r="E278" s="53"/>
      <c r="F278" s="50"/>
      <c r="G278" s="50"/>
      <c r="H278" s="50"/>
      <c r="I278" s="50"/>
      <c r="J278" s="50"/>
      <c r="K278" s="50"/>
      <c r="L278" s="50"/>
      <c r="M278" s="50"/>
      <c r="N278" s="50"/>
    </row>
    <row r="279" spans="2:14" s="7" customFormat="1" x14ac:dyDescent="0.25">
      <c r="B279" s="50"/>
      <c r="C279" s="50"/>
      <c r="D279" s="50"/>
      <c r="E279" s="53"/>
      <c r="F279" s="50"/>
      <c r="G279" s="50"/>
      <c r="H279" s="50"/>
      <c r="I279" s="50"/>
      <c r="J279" s="50"/>
      <c r="K279" s="50"/>
      <c r="L279" s="50"/>
      <c r="M279" s="50"/>
      <c r="N279" s="50"/>
    </row>
    <row r="280" spans="2:14" s="7" customFormat="1" x14ac:dyDescent="0.25">
      <c r="B280" s="50"/>
      <c r="C280" s="50"/>
      <c r="D280" s="50"/>
      <c r="E280" s="53"/>
      <c r="F280" s="50"/>
      <c r="G280" s="50"/>
      <c r="H280" s="50"/>
      <c r="I280" s="50"/>
      <c r="J280" s="50"/>
      <c r="K280" s="50"/>
      <c r="L280" s="50"/>
      <c r="M280" s="50"/>
      <c r="N280" s="50"/>
    </row>
    <row r="281" spans="2:14" s="7" customFormat="1" x14ac:dyDescent="0.25">
      <c r="B281" s="50"/>
      <c r="C281" s="50"/>
      <c r="D281" s="50"/>
      <c r="E281" s="53"/>
      <c r="F281" s="50"/>
      <c r="G281" s="50"/>
      <c r="H281" s="50"/>
      <c r="I281" s="50"/>
      <c r="J281" s="50"/>
      <c r="K281" s="50"/>
      <c r="L281" s="50"/>
      <c r="M281" s="50"/>
      <c r="N281" s="50"/>
    </row>
    <row r="282" spans="2:14" s="7" customFormat="1" x14ac:dyDescent="0.25">
      <c r="B282" s="50"/>
      <c r="C282" s="50"/>
      <c r="D282" s="50"/>
      <c r="E282" s="53"/>
      <c r="F282" s="50"/>
      <c r="G282" s="50"/>
      <c r="H282" s="50"/>
      <c r="I282" s="50"/>
      <c r="J282" s="50"/>
      <c r="K282" s="50"/>
      <c r="L282" s="50"/>
      <c r="M282" s="50"/>
      <c r="N282" s="50"/>
    </row>
    <row r="283" spans="2:14" s="7" customFormat="1" x14ac:dyDescent="0.25">
      <c r="B283" s="50"/>
      <c r="C283" s="50"/>
      <c r="D283" s="50"/>
      <c r="E283" s="53"/>
      <c r="F283" s="50"/>
      <c r="G283" s="50"/>
      <c r="H283" s="50"/>
      <c r="I283" s="50"/>
      <c r="J283" s="50"/>
      <c r="K283" s="50"/>
      <c r="L283" s="50"/>
      <c r="M283" s="50"/>
      <c r="N283" s="50"/>
    </row>
    <row r="284" spans="2:14" s="7" customFormat="1" x14ac:dyDescent="0.25">
      <c r="B284" s="50"/>
      <c r="C284" s="50"/>
      <c r="D284" s="50"/>
      <c r="E284" s="53"/>
      <c r="F284" s="50"/>
      <c r="G284" s="50"/>
      <c r="H284" s="50"/>
      <c r="I284" s="50"/>
      <c r="J284" s="50"/>
      <c r="K284" s="50"/>
      <c r="L284" s="50"/>
      <c r="M284" s="50"/>
      <c r="N284" s="50"/>
    </row>
    <row r="285" spans="2:14" s="7" customFormat="1" x14ac:dyDescent="0.25">
      <c r="B285" s="50"/>
      <c r="C285" s="50"/>
      <c r="D285" s="50"/>
      <c r="E285" s="53"/>
      <c r="F285" s="50"/>
      <c r="G285" s="50"/>
      <c r="H285" s="50"/>
      <c r="I285" s="50"/>
      <c r="J285" s="50"/>
      <c r="K285" s="50"/>
      <c r="L285" s="50"/>
      <c r="M285" s="50"/>
      <c r="N285" s="50"/>
    </row>
    <row r="286" spans="2:14" s="7" customFormat="1" x14ac:dyDescent="0.25">
      <c r="B286" s="50"/>
      <c r="C286" s="50"/>
      <c r="D286" s="50"/>
      <c r="E286" s="53"/>
      <c r="F286" s="50"/>
      <c r="G286" s="50"/>
      <c r="H286" s="50"/>
      <c r="I286" s="50"/>
      <c r="J286" s="50"/>
      <c r="K286" s="50"/>
      <c r="L286" s="50"/>
      <c r="M286" s="50"/>
      <c r="N286" s="50"/>
    </row>
    <row r="287" spans="2:14" s="7" customFormat="1" x14ac:dyDescent="0.25">
      <c r="B287" s="50"/>
      <c r="C287" s="50"/>
      <c r="D287" s="50"/>
      <c r="E287" s="53"/>
      <c r="F287" s="50"/>
      <c r="G287" s="50"/>
      <c r="H287" s="50"/>
      <c r="I287" s="50"/>
      <c r="J287" s="50"/>
      <c r="K287" s="50"/>
      <c r="L287" s="50"/>
      <c r="M287" s="50"/>
      <c r="N287" s="50"/>
    </row>
    <row r="288" spans="2:14" s="7" customFormat="1" x14ac:dyDescent="0.25">
      <c r="B288" s="50"/>
      <c r="C288" s="50"/>
      <c r="D288" s="50"/>
      <c r="E288" s="53"/>
      <c r="F288" s="50"/>
      <c r="G288" s="50"/>
      <c r="H288" s="50"/>
      <c r="I288" s="50"/>
      <c r="J288" s="50"/>
      <c r="K288" s="50"/>
      <c r="L288" s="50"/>
      <c r="M288" s="50"/>
      <c r="N288" s="50"/>
    </row>
    <row r="289" spans="2:14" s="7" customFormat="1" x14ac:dyDescent="0.25">
      <c r="B289" s="50"/>
      <c r="C289" s="50"/>
      <c r="D289" s="50"/>
      <c r="E289" s="53"/>
      <c r="F289" s="50"/>
      <c r="G289" s="50"/>
      <c r="H289" s="50"/>
      <c r="I289" s="50"/>
      <c r="J289" s="50"/>
      <c r="K289" s="50"/>
      <c r="L289" s="50"/>
      <c r="M289" s="50"/>
      <c r="N289" s="50"/>
    </row>
    <row r="290" spans="2:14" s="7" customFormat="1" x14ac:dyDescent="0.25">
      <c r="B290" s="50"/>
      <c r="C290" s="50"/>
      <c r="D290" s="50"/>
      <c r="E290" s="53"/>
      <c r="F290" s="50"/>
      <c r="G290" s="50"/>
      <c r="H290" s="50"/>
      <c r="I290" s="50"/>
      <c r="J290" s="50"/>
      <c r="K290" s="50"/>
      <c r="L290" s="50"/>
      <c r="M290" s="50"/>
      <c r="N290" s="50"/>
    </row>
    <row r="291" spans="2:14" s="7" customFormat="1" x14ac:dyDescent="0.25">
      <c r="B291" s="50"/>
      <c r="C291" s="50"/>
      <c r="D291" s="50"/>
      <c r="E291" s="53"/>
      <c r="F291" s="50"/>
      <c r="G291" s="50"/>
      <c r="H291" s="50"/>
      <c r="I291" s="50"/>
      <c r="J291" s="50"/>
      <c r="K291" s="50"/>
      <c r="L291" s="50"/>
      <c r="M291" s="50"/>
      <c r="N291" s="50"/>
    </row>
    <row r="292" spans="2:14" s="7" customFormat="1" x14ac:dyDescent="0.25">
      <c r="B292" s="50"/>
      <c r="C292" s="50"/>
      <c r="D292" s="50"/>
      <c r="E292" s="53"/>
      <c r="F292" s="50"/>
      <c r="G292" s="50"/>
      <c r="H292" s="50"/>
      <c r="I292" s="50"/>
      <c r="J292" s="50"/>
      <c r="K292" s="50"/>
      <c r="L292" s="50"/>
      <c r="M292" s="50"/>
      <c r="N292" s="50"/>
    </row>
    <row r="293" spans="2:14" s="7" customFormat="1" x14ac:dyDescent="0.25">
      <c r="B293" s="50"/>
      <c r="C293" s="50"/>
      <c r="D293" s="50"/>
      <c r="E293" s="53"/>
      <c r="F293" s="50"/>
      <c r="G293" s="50"/>
      <c r="H293" s="50"/>
      <c r="I293" s="50"/>
      <c r="J293" s="50"/>
      <c r="K293" s="50"/>
      <c r="L293" s="50"/>
      <c r="M293" s="50"/>
      <c r="N293" s="50"/>
    </row>
    <row r="294" spans="2:14" s="7" customFormat="1" x14ac:dyDescent="0.25">
      <c r="B294" s="50"/>
      <c r="C294" s="50"/>
      <c r="D294" s="50"/>
      <c r="E294" s="53"/>
      <c r="F294" s="50"/>
      <c r="G294" s="50"/>
      <c r="H294" s="50"/>
      <c r="I294" s="50"/>
      <c r="J294" s="50"/>
      <c r="K294" s="50"/>
      <c r="L294" s="50"/>
      <c r="M294" s="50"/>
      <c r="N294" s="50"/>
    </row>
    <row r="295" spans="2:14" s="7" customFormat="1" x14ac:dyDescent="0.25">
      <c r="B295" s="50"/>
      <c r="C295" s="50"/>
      <c r="D295" s="50"/>
      <c r="E295" s="53"/>
      <c r="F295" s="50"/>
      <c r="G295" s="50"/>
      <c r="H295" s="50"/>
      <c r="I295" s="50"/>
      <c r="J295" s="50"/>
      <c r="K295" s="50"/>
      <c r="L295" s="50"/>
      <c r="M295" s="50"/>
      <c r="N295" s="50"/>
    </row>
    <row r="296" spans="2:14" s="7" customFormat="1" x14ac:dyDescent="0.25">
      <c r="B296" s="50"/>
      <c r="C296" s="50"/>
      <c r="D296" s="50"/>
      <c r="E296" s="53"/>
      <c r="F296" s="50"/>
      <c r="G296" s="50"/>
      <c r="H296" s="50"/>
      <c r="I296" s="50"/>
      <c r="J296" s="50"/>
      <c r="K296" s="50"/>
      <c r="L296" s="50"/>
      <c r="M296" s="50"/>
      <c r="N296" s="50"/>
    </row>
    <row r="297" spans="2:14" s="7" customFormat="1" x14ac:dyDescent="0.25">
      <c r="B297" s="50"/>
      <c r="C297" s="50"/>
      <c r="D297" s="50"/>
      <c r="E297" s="53"/>
      <c r="F297" s="50"/>
      <c r="G297" s="50"/>
      <c r="H297" s="50"/>
      <c r="I297" s="50"/>
      <c r="J297" s="50"/>
      <c r="K297" s="50"/>
      <c r="L297" s="50"/>
      <c r="M297" s="50"/>
      <c r="N297" s="50"/>
    </row>
    <row r="298" spans="2:14" s="7" customFormat="1" x14ac:dyDescent="0.25">
      <c r="B298" s="50"/>
      <c r="C298" s="50"/>
      <c r="D298" s="50"/>
      <c r="E298" s="53"/>
      <c r="F298" s="50"/>
      <c r="G298" s="50"/>
      <c r="H298" s="50"/>
      <c r="I298" s="50"/>
      <c r="J298" s="50"/>
      <c r="K298" s="50"/>
      <c r="L298" s="50"/>
      <c r="M298" s="50"/>
      <c r="N298" s="50"/>
    </row>
    <row r="299" spans="2:14" s="7" customFormat="1" x14ac:dyDescent="0.25">
      <c r="B299" s="50"/>
      <c r="C299" s="50"/>
      <c r="D299" s="50"/>
      <c r="E299" s="53"/>
      <c r="F299" s="50"/>
      <c r="G299" s="50"/>
      <c r="H299" s="50"/>
      <c r="I299" s="50"/>
      <c r="J299" s="50"/>
      <c r="K299" s="50"/>
      <c r="L299" s="50"/>
      <c r="M299" s="50"/>
      <c r="N299" s="50"/>
    </row>
    <row r="300" spans="2:14" s="7" customFormat="1" x14ac:dyDescent="0.25">
      <c r="B300" s="50"/>
      <c r="C300" s="50"/>
      <c r="D300" s="50"/>
      <c r="E300" s="53"/>
      <c r="F300" s="50"/>
      <c r="G300" s="50"/>
      <c r="H300" s="50"/>
      <c r="I300" s="50"/>
      <c r="J300" s="50"/>
      <c r="K300" s="50"/>
      <c r="L300" s="50"/>
      <c r="M300" s="50"/>
      <c r="N300" s="50"/>
    </row>
    <row r="301" spans="2:14" s="7" customFormat="1" x14ac:dyDescent="0.25">
      <c r="B301" s="50"/>
      <c r="C301" s="50"/>
      <c r="D301" s="50"/>
      <c r="E301" s="53"/>
      <c r="F301" s="50"/>
      <c r="G301" s="50"/>
      <c r="H301" s="50"/>
      <c r="I301" s="50"/>
      <c r="J301" s="50"/>
      <c r="K301" s="50"/>
      <c r="L301" s="50"/>
      <c r="M301" s="50"/>
      <c r="N301" s="50"/>
    </row>
    <row r="302" spans="2:14" s="7" customFormat="1" x14ac:dyDescent="0.25">
      <c r="B302" s="50"/>
      <c r="C302" s="50"/>
      <c r="D302" s="50"/>
      <c r="E302" s="53"/>
      <c r="F302" s="50"/>
      <c r="G302" s="50"/>
      <c r="H302" s="50"/>
      <c r="I302" s="50"/>
      <c r="J302" s="50"/>
      <c r="K302" s="50"/>
      <c r="L302" s="50"/>
      <c r="M302" s="50"/>
      <c r="N302" s="50"/>
    </row>
    <row r="303" spans="2:14" s="7" customFormat="1" x14ac:dyDescent="0.25">
      <c r="B303" s="50"/>
      <c r="C303" s="50"/>
      <c r="D303" s="50"/>
      <c r="E303" s="53"/>
      <c r="F303" s="50"/>
      <c r="G303" s="50"/>
      <c r="H303" s="50"/>
      <c r="I303" s="50"/>
      <c r="J303" s="50"/>
      <c r="K303" s="50"/>
      <c r="L303" s="50"/>
      <c r="M303" s="50"/>
      <c r="N303" s="50"/>
    </row>
    <row r="304" spans="2:14" s="7" customFormat="1" x14ac:dyDescent="0.25">
      <c r="B304" s="50"/>
      <c r="C304" s="50"/>
      <c r="D304" s="50"/>
      <c r="E304" s="53"/>
      <c r="F304" s="50"/>
      <c r="G304" s="50"/>
      <c r="H304" s="50"/>
      <c r="I304" s="50"/>
      <c r="J304" s="50"/>
      <c r="K304" s="50"/>
      <c r="L304" s="50"/>
      <c r="M304" s="50"/>
      <c r="N304" s="50"/>
    </row>
    <row r="305" spans="2:14" s="7" customFormat="1" x14ac:dyDescent="0.25">
      <c r="B305" s="50"/>
      <c r="C305" s="50"/>
      <c r="D305" s="50"/>
      <c r="E305" s="53"/>
      <c r="F305" s="50"/>
      <c r="G305" s="50"/>
      <c r="H305" s="50"/>
      <c r="I305" s="50"/>
      <c r="J305" s="50"/>
      <c r="K305" s="50"/>
      <c r="L305" s="50"/>
      <c r="M305" s="50"/>
      <c r="N305" s="50"/>
    </row>
    <row r="306" spans="2:14" s="7" customFormat="1" x14ac:dyDescent="0.25">
      <c r="B306" s="50"/>
      <c r="C306" s="50"/>
      <c r="D306" s="50"/>
      <c r="E306" s="53"/>
      <c r="F306" s="50"/>
      <c r="G306" s="50"/>
      <c r="H306" s="50"/>
      <c r="I306" s="50"/>
      <c r="J306" s="50"/>
      <c r="K306" s="50"/>
      <c r="L306" s="50"/>
      <c r="M306" s="50"/>
      <c r="N306" s="50"/>
    </row>
    <row r="307" spans="2:14" s="7" customFormat="1" x14ac:dyDescent="0.25">
      <c r="B307" s="50"/>
      <c r="C307" s="50"/>
      <c r="D307" s="50"/>
      <c r="E307" s="53"/>
      <c r="F307" s="50"/>
      <c r="G307" s="50"/>
      <c r="H307" s="50"/>
      <c r="I307" s="50"/>
      <c r="J307" s="50"/>
      <c r="K307" s="50"/>
      <c r="L307" s="50"/>
      <c r="M307" s="50"/>
      <c r="N307" s="50"/>
    </row>
    <row r="308" spans="2:14" s="7" customFormat="1" x14ac:dyDescent="0.25">
      <c r="B308" s="50"/>
      <c r="C308" s="50"/>
      <c r="D308" s="50"/>
      <c r="E308" s="53"/>
      <c r="F308" s="50"/>
      <c r="G308" s="50"/>
      <c r="H308" s="50"/>
      <c r="I308" s="50"/>
      <c r="J308" s="50"/>
      <c r="K308" s="50"/>
      <c r="L308" s="50"/>
      <c r="M308" s="50"/>
      <c r="N308" s="50"/>
    </row>
    <row r="309" spans="2:14" s="7" customFormat="1" x14ac:dyDescent="0.25">
      <c r="B309" s="50"/>
      <c r="C309" s="50"/>
      <c r="D309" s="50"/>
      <c r="E309" s="53"/>
      <c r="F309" s="50"/>
      <c r="G309" s="50"/>
      <c r="H309" s="50"/>
      <c r="I309" s="50"/>
      <c r="J309" s="50"/>
      <c r="K309" s="50"/>
      <c r="L309" s="50"/>
      <c r="M309" s="50"/>
      <c r="N309" s="50"/>
    </row>
    <row r="310" spans="2:14" s="7" customFormat="1" x14ac:dyDescent="0.25">
      <c r="B310" s="50"/>
      <c r="C310" s="50"/>
      <c r="D310" s="50"/>
      <c r="E310" s="53"/>
      <c r="F310" s="50"/>
      <c r="G310" s="50"/>
      <c r="H310" s="50"/>
      <c r="I310" s="50"/>
      <c r="J310" s="50"/>
      <c r="K310" s="50"/>
      <c r="L310" s="50"/>
      <c r="M310" s="50"/>
      <c r="N310" s="50"/>
    </row>
    <row r="311" spans="2:14" s="7" customFormat="1" x14ac:dyDescent="0.25">
      <c r="B311" s="50"/>
      <c r="C311" s="50"/>
      <c r="D311" s="50"/>
      <c r="E311" s="53"/>
      <c r="F311" s="50"/>
      <c r="G311" s="50"/>
      <c r="H311" s="50"/>
      <c r="I311" s="50"/>
      <c r="J311" s="50"/>
      <c r="K311" s="50"/>
      <c r="L311" s="50"/>
      <c r="M311" s="50"/>
      <c r="N311" s="50"/>
    </row>
    <row r="312" spans="2:14" s="7" customFormat="1" x14ac:dyDescent="0.25">
      <c r="B312" s="50"/>
      <c r="C312" s="50"/>
      <c r="D312" s="50"/>
      <c r="E312" s="53"/>
      <c r="F312" s="50"/>
      <c r="G312" s="50"/>
      <c r="H312" s="50"/>
      <c r="I312" s="50"/>
      <c r="J312" s="50"/>
      <c r="K312" s="50"/>
      <c r="L312" s="50"/>
      <c r="M312" s="50"/>
      <c r="N312" s="50"/>
    </row>
    <row r="313" spans="2:14" s="7" customFormat="1" x14ac:dyDescent="0.25">
      <c r="B313" s="50"/>
      <c r="C313" s="50"/>
      <c r="D313" s="50"/>
      <c r="E313" s="53"/>
      <c r="F313" s="50"/>
      <c r="G313" s="50"/>
      <c r="H313" s="50"/>
      <c r="I313" s="50"/>
      <c r="J313" s="50"/>
      <c r="K313" s="50"/>
      <c r="L313" s="50"/>
      <c r="M313" s="50"/>
      <c r="N313" s="50"/>
    </row>
    <row r="314" spans="2:14" s="7" customFormat="1" x14ac:dyDescent="0.25">
      <c r="B314" s="50"/>
      <c r="C314" s="50"/>
      <c r="D314" s="50"/>
      <c r="E314" s="53"/>
      <c r="F314" s="50"/>
      <c r="G314" s="50"/>
      <c r="H314" s="50"/>
      <c r="I314" s="50"/>
      <c r="J314" s="50"/>
      <c r="K314" s="50"/>
      <c r="L314" s="50"/>
      <c r="M314" s="50"/>
      <c r="N314" s="50"/>
    </row>
    <row r="315" spans="2:14" s="7" customFormat="1" x14ac:dyDescent="0.25">
      <c r="B315" s="50"/>
      <c r="C315" s="50"/>
      <c r="D315" s="50"/>
      <c r="E315" s="53"/>
      <c r="F315" s="50"/>
      <c r="G315" s="50"/>
      <c r="H315" s="50"/>
      <c r="I315" s="50"/>
      <c r="J315" s="50"/>
      <c r="K315" s="50"/>
      <c r="L315" s="50"/>
      <c r="M315" s="50"/>
      <c r="N315" s="50"/>
    </row>
    <row r="316" spans="2:14" s="7" customFormat="1" x14ac:dyDescent="0.25">
      <c r="B316" s="50"/>
      <c r="C316" s="50"/>
      <c r="D316" s="50"/>
      <c r="E316" s="53"/>
      <c r="F316" s="50"/>
      <c r="G316" s="50"/>
      <c r="H316" s="50"/>
      <c r="I316" s="50"/>
      <c r="J316" s="50"/>
      <c r="K316" s="50"/>
      <c r="L316" s="50"/>
      <c r="M316" s="50"/>
      <c r="N316" s="50"/>
    </row>
    <row r="317" spans="2:14" s="7" customFormat="1" x14ac:dyDescent="0.25">
      <c r="B317" s="50"/>
      <c r="C317" s="50"/>
      <c r="D317" s="50"/>
      <c r="E317" s="53"/>
      <c r="F317" s="50"/>
      <c r="G317" s="50"/>
      <c r="H317" s="50"/>
      <c r="I317" s="50"/>
      <c r="J317" s="50"/>
      <c r="K317" s="50"/>
      <c r="L317" s="50"/>
      <c r="M317" s="50"/>
      <c r="N317" s="50"/>
    </row>
    <row r="318" spans="2:14" s="7" customFormat="1" x14ac:dyDescent="0.25">
      <c r="B318" s="50"/>
      <c r="C318" s="50"/>
      <c r="D318" s="50"/>
      <c r="E318" s="53"/>
      <c r="F318" s="50"/>
      <c r="G318" s="50"/>
      <c r="H318" s="50"/>
      <c r="I318" s="50"/>
      <c r="J318" s="50"/>
      <c r="K318" s="50"/>
      <c r="L318" s="50"/>
      <c r="M318" s="50"/>
      <c r="N318" s="50"/>
    </row>
    <row r="319" spans="2:14" s="7" customFormat="1" x14ac:dyDescent="0.25">
      <c r="B319" s="50"/>
      <c r="C319" s="50"/>
      <c r="D319" s="50"/>
      <c r="E319" s="53"/>
      <c r="F319" s="50"/>
      <c r="G319" s="50"/>
      <c r="H319" s="50"/>
      <c r="I319" s="50"/>
      <c r="J319" s="50"/>
      <c r="K319" s="50"/>
      <c r="L319" s="50"/>
      <c r="M319" s="50"/>
      <c r="N319" s="50"/>
    </row>
    <row r="320" spans="2:14" s="7" customFormat="1" x14ac:dyDescent="0.25">
      <c r="B320" s="50"/>
      <c r="C320" s="50"/>
      <c r="D320" s="50"/>
      <c r="E320" s="53"/>
      <c r="F320" s="50"/>
      <c r="G320" s="50"/>
      <c r="H320" s="50"/>
      <c r="I320" s="50"/>
      <c r="J320" s="50"/>
      <c r="K320" s="50"/>
      <c r="L320" s="50"/>
      <c r="M320" s="50"/>
      <c r="N320" s="50"/>
    </row>
    <row r="321" spans="2:14" s="7" customFormat="1" x14ac:dyDescent="0.25">
      <c r="B321" s="50"/>
      <c r="C321" s="50"/>
      <c r="D321" s="50"/>
      <c r="E321" s="53"/>
      <c r="F321" s="50"/>
      <c r="G321" s="50"/>
      <c r="H321" s="50"/>
      <c r="I321" s="50"/>
      <c r="J321" s="50"/>
      <c r="K321" s="50"/>
      <c r="L321" s="50"/>
      <c r="M321" s="50"/>
      <c r="N321" s="50"/>
    </row>
    <row r="322" spans="2:14" s="7" customFormat="1" x14ac:dyDescent="0.25">
      <c r="B322" s="50"/>
      <c r="C322" s="50"/>
      <c r="D322" s="50"/>
      <c r="E322" s="53"/>
      <c r="F322" s="50"/>
      <c r="G322" s="50"/>
      <c r="H322" s="50"/>
      <c r="I322" s="50"/>
      <c r="J322" s="50"/>
      <c r="K322" s="50"/>
      <c r="L322" s="50"/>
      <c r="M322" s="50"/>
      <c r="N322" s="50"/>
    </row>
    <row r="323" spans="2:14" s="7" customFormat="1" x14ac:dyDescent="0.25">
      <c r="B323" s="50"/>
      <c r="C323" s="50"/>
      <c r="D323" s="50"/>
      <c r="E323" s="53"/>
      <c r="F323" s="50"/>
      <c r="G323" s="50"/>
      <c r="H323" s="50"/>
      <c r="I323" s="50"/>
      <c r="J323" s="50"/>
      <c r="K323" s="50"/>
      <c r="L323" s="50"/>
      <c r="M323" s="50"/>
      <c r="N323" s="50"/>
    </row>
    <row r="324" spans="2:14" s="7" customFormat="1" x14ac:dyDescent="0.25">
      <c r="B324" s="50"/>
      <c r="C324" s="50"/>
      <c r="D324" s="50"/>
      <c r="E324" s="53"/>
      <c r="F324" s="50"/>
      <c r="G324" s="50"/>
      <c r="H324" s="50"/>
      <c r="I324" s="50"/>
      <c r="J324" s="50"/>
      <c r="K324" s="50"/>
      <c r="L324" s="50"/>
      <c r="M324" s="50"/>
      <c r="N324" s="50"/>
    </row>
    <row r="325" spans="2:14" s="7" customFormat="1" x14ac:dyDescent="0.25">
      <c r="B325" s="50"/>
      <c r="C325" s="50"/>
      <c r="D325" s="50"/>
      <c r="E325" s="53"/>
      <c r="F325" s="50"/>
      <c r="G325" s="50"/>
      <c r="H325" s="50"/>
      <c r="I325" s="50"/>
      <c r="J325" s="50"/>
      <c r="K325" s="50"/>
      <c r="L325" s="50"/>
      <c r="M325" s="50"/>
      <c r="N325" s="50"/>
    </row>
    <row r="326" spans="2:14" s="7" customFormat="1" x14ac:dyDescent="0.25">
      <c r="B326" s="50"/>
      <c r="C326" s="50"/>
      <c r="D326" s="50"/>
      <c r="E326" s="53"/>
      <c r="F326" s="50"/>
      <c r="G326" s="50"/>
      <c r="H326" s="50"/>
      <c r="I326" s="50"/>
      <c r="J326" s="50"/>
      <c r="K326" s="50"/>
      <c r="L326" s="50"/>
      <c r="M326" s="50"/>
      <c r="N326" s="50"/>
    </row>
    <row r="327" spans="2:14" s="7" customFormat="1" x14ac:dyDescent="0.25">
      <c r="B327" s="50"/>
      <c r="C327" s="50"/>
      <c r="D327" s="50"/>
      <c r="E327" s="53"/>
      <c r="F327" s="50"/>
      <c r="G327" s="50"/>
      <c r="H327" s="50"/>
      <c r="I327" s="50"/>
      <c r="J327" s="50"/>
      <c r="K327" s="50"/>
      <c r="L327" s="50"/>
      <c r="M327" s="50"/>
      <c r="N327" s="50"/>
    </row>
    <row r="328" spans="2:14" s="7" customFormat="1" x14ac:dyDescent="0.25">
      <c r="B328" s="50"/>
      <c r="C328" s="50"/>
      <c r="D328" s="50"/>
      <c r="E328" s="53"/>
      <c r="F328" s="50"/>
      <c r="G328" s="50"/>
      <c r="H328" s="50"/>
      <c r="I328" s="50"/>
      <c r="J328" s="50"/>
      <c r="K328" s="50"/>
      <c r="L328" s="50"/>
      <c r="M328" s="50"/>
      <c r="N328" s="50"/>
    </row>
    <row r="329" spans="2:14" s="7" customFormat="1" x14ac:dyDescent="0.25">
      <c r="B329" s="50"/>
      <c r="C329" s="50"/>
      <c r="D329" s="50"/>
      <c r="E329" s="53"/>
      <c r="F329" s="50"/>
      <c r="G329" s="50"/>
      <c r="H329" s="50"/>
      <c r="I329" s="50"/>
      <c r="J329" s="50"/>
      <c r="K329" s="50"/>
      <c r="L329" s="50"/>
      <c r="M329" s="50"/>
      <c r="N329" s="50"/>
    </row>
    <row r="330" spans="2:14" s="7" customFormat="1" x14ac:dyDescent="0.25">
      <c r="B330" s="50"/>
      <c r="C330" s="50"/>
      <c r="D330" s="50"/>
      <c r="E330" s="53"/>
      <c r="F330" s="50"/>
      <c r="G330" s="50"/>
      <c r="H330" s="50"/>
      <c r="I330" s="50"/>
      <c r="J330" s="50"/>
      <c r="K330" s="50"/>
      <c r="L330" s="50"/>
      <c r="M330" s="50"/>
      <c r="N330" s="50"/>
    </row>
    <row r="331" spans="2:14" s="7" customFormat="1" x14ac:dyDescent="0.25">
      <c r="B331" s="50"/>
      <c r="C331" s="50"/>
      <c r="D331" s="50"/>
      <c r="E331" s="53"/>
      <c r="F331" s="50"/>
      <c r="G331" s="50"/>
      <c r="H331" s="50"/>
      <c r="I331" s="50"/>
      <c r="J331" s="50"/>
      <c r="K331" s="50"/>
      <c r="L331" s="50"/>
      <c r="M331" s="50"/>
      <c r="N331" s="50"/>
    </row>
    <row r="332" spans="2:14" s="7" customFormat="1" x14ac:dyDescent="0.25">
      <c r="B332" s="50"/>
      <c r="C332" s="50"/>
      <c r="D332" s="50"/>
      <c r="E332" s="53"/>
      <c r="F332" s="50"/>
      <c r="G332" s="50"/>
      <c r="H332" s="50"/>
      <c r="I332" s="50"/>
      <c r="J332" s="50"/>
      <c r="K332" s="50"/>
      <c r="L332" s="50"/>
      <c r="M332" s="50"/>
      <c r="N332" s="50"/>
    </row>
    <row r="333" spans="2:14" s="7" customFormat="1" x14ac:dyDescent="0.25">
      <c r="B333" s="50"/>
      <c r="C333" s="50"/>
      <c r="D333" s="50"/>
      <c r="E333" s="53"/>
      <c r="F333" s="50"/>
      <c r="G333" s="50"/>
      <c r="H333" s="50"/>
      <c r="I333" s="50"/>
      <c r="J333" s="50"/>
      <c r="K333" s="50"/>
      <c r="L333" s="50"/>
      <c r="M333" s="50"/>
      <c r="N333" s="50"/>
    </row>
    <row r="334" spans="2:14" s="7" customFormat="1" x14ac:dyDescent="0.25">
      <c r="B334" s="50"/>
      <c r="C334" s="50"/>
      <c r="D334" s="50"/>
      <c r="E334" s="53"/>
      <c r="F334" s="50"/>
      <c r="G334" s="50"/>
      <c r="H334" s="50"/>
      <c r="I334" s="50"/>
      <c r="J334" s="50"/>
      <c r="K334" s="50"/>
      <c r="L334" s="50"/>
      <c r="M334" s="50"/>
      <c r="N334" s="50"/>
    </row>
    <row r="335" spans="2:14" s="7" customFormat="1" x14ac:dyDescent="0.25">
      <c r="B335" s="50"/>
      <c r="C335" s="50"/>
      <c r="D335" s="50"/>
      <c r="E335" s="53"/>
      <c r="F335" s="50"/>
      <c r="G335" s="50"/>
      <c r="H335" s="50"/>
      <c r="I335" s="50"/>
      <c r="J335" s="50"/>
      <c r="K335" s="50"/>
      <c r="L335" s="50"/>
      <c r="M335" s="50"/>
      <c r="N335" s="50"/>
    </row>
    <row r="336" spans="2:14" s="7" customFormat="1" x14ac:dyDescent="0.25">
      <c r="B336" s="50"/>
      <c r="C336" s="50"/>
      <c r="D336" s="50"/>
      <c r="E336" s="53"/>
      <c r="F336" s="50"/>
      <c r="G336" s="50"/>
      <c r="H336" s="50"/>
      <c r="I336" s="50"/>
      <c r="J336" s="50"/>
      <c r="K336" s="50"/>
      <c r="L336" s="50"/>
      <c r="M336" s="50"/>
      <c r="N336" s="50"/>
    </row>
    <row r="337" spans="2:14" s="7" customFormat="1" x14ac:dyDescent="0.25">
      <c r="B337" s="50"/>
      <c r="C337" s="50"/>
      <c r="D337" s="50"/>
      <c r="E337" s="53"/>
      <c r="F337" s="50"/>
      <c r="G337" s="50"/>
      <c r="H337" s="50"/>
      <c r="I337" s="50"/>
      <c r="J337" s="50"/>
      <c r="K337" s="50"/>
      <c r="L337" s="50"/>
      <c r="M337" s="50"/>
      <c r="N337" s="50"/>
    </row>
    <row r="338" spans="2:14" s="7" customFormat="1" x14ac:dyDescent="0.25">
      <c r="B338" s="50"/>
      <c r="C338" s="50"/>
      <c r="D338" s="50"/>
      <c r="E338" s="53"/>
      <c r="F338" s="50"/>
      <c r="G338" s="50"/>
      <c r="H338" s="50"/>
      <c r="I338" s="50"/>
      <c r="J338" s="50"/>
      <c r="K338" s="50"/>
      <c r="L338" s="50"/>
      <c r="M338" s="50"/>
      <c r="N338" s="50"/>
    </row>
    <row r="339" spans="2:14" s="7" customFormat="1" x14ac:dyDescent="0.25">
      <c r="B339" s="50"/>
      <c r="C339" s="50"/>
      <c r="D339" s="50"/>
      <c r="E339" s="53"/>
      <c r="F339" s="50"/>
      <c r="G339" s="50"/>
      <c r="H339" s="50"/>
      <c r="I339" s="50"/>
      <c r="J339" s="50"/>
      <c r="K339" s="50"/>
      <c r="L339" s="50"/>
      <c r="M339" s="50"/>
      <c r="N339" s="50"/>
    </row>
    <row r="340" spans="2:14" s="7" customFormat="1" x14ac:dyDescent="0.25">
      <c r="B340" s="50"/>
      <c r="C340" s="50"/>
      <c r="D340" s="50"/>
      <c r="E340" s="53"/>
      <c r="F340" s="50"/>
      <c r="G340" s="50"/>
      <c r="H340" s="50"/>
      <c r="I340" s="50"/>
      <c r="J340" s="50"/>
      <c r="K340" s="50"/>
      <c r="L340" s="50"/>
      <c r="M340" s="50"/>
      <c r="N340" s="50"/>
    </row>
    <row r="341" spans="2:14" s="7" customFormat="1" x14ac:dyDescent="0.25">
      <c r="B341" s="50"/>
      <c r="C341" s="50"/>
      <c r="D341" s="50"/>
      <c r="E341" s="53"/>
      <c r="F341" s="50"/>
      <c r="G341" s="50"/>
      <c r="H341" s="50"/>
      <c r="I341" s="50"/>
      <c r="J341" s="50"/>
      <c r="K341" s="50"/>
      <c r="L341" s="50"/>
      <c r="M341" s="50"/>
      <c r="N341" s="50"/>
    </row>
    <row r="342" spans="2:14" s="7" customFormat="1" x14ac:dyDescent="0.25">
      <c r="B342" s="50"/>
      <c r="C342" s="50"/>
      <c r="D342" s="50"/>
      <c r="E342" s="53"/>
      <c r="F342" s="50"/>
      <c r="G342" s="50"/>
      <c r="H342" s="50"/>
      <c r="I342" s="50"/>
      <c r="J342" s="50"/>
      <c r="K342" s="50"/>
      <c r="L342" s="50"/>
      <c r="M342" s="50"/>
      <c r="N342" s="50"/>
    </row>
    <row r="343" spans="2:14" s="7" customFormat="1" x14ac:dyDescent="0.25">
      <c r="B343" s="50"/>
      <c r="C343" s="50"/>
      <c r="D343" s="50"/>
      <c r="E343" s="53"/>
      <c r="F343" s="50"/>
      <c r="G343" s="50"/>
      <c r="H343" s="50"/>
      <c r="I343" s="50"/>
      <c r="J343" s="50"/>
      <c r="K343" s="50"/>
      <c r="L343" s="50"/>
      <c r="M343" s="50"/>
      <c r="N343" s="50"/>
    </row>
    <row r="344" spans="2:14" s="7" customFormat="1" x14ac:dyDescent="0.25">
      <c r="B344" s="50"/>
      <c r="C344" s="50"/>
      <c r="D344" s="50"/>
      <c r="E344" s="53"/>
      <c r="F344" s="50"/>
      <c r="G344" s="50"/>
      <c r="H344" s="50"/>
      <c r="I344" s="50"/>
      <c r="J344" s="50"/>
      <c r="K344" s="50"/>
      <c r="L344" s="50"/>
      <c r="M344" s="50"/>
      <c r="N344" s="50"/>
    </row>
    <row r="345" spans="2:14" s="7" customFormat="1" x14ac:dyDescent="0.25">
      <c r="B345" s="50"/>
      <c r="C345" s="50"/>
      <c r="D345" s="50"/>
      <c r="E345" s="53"/>
      <c r="F345" s="50"/>
      <c r="G345" s="50"/>
      <c r="H345" s="50"/>
      <c r="I345" s="50"/>
      <c r="J345" s="50"/>
      <c r="K345" s="50"/>
      <c r="L345" s="50"/>
      <c r="M345" s="50"/>
      <c r="N345" s="50"/>
    </row>
    <row r="346" spans="2:14" s="7" customFormat="1" x14ac:dyDescent="0.25">
      <c r="B346" s="50"/>
      <c r="C346" s="50"/>
      <c r="D346" s="50"/>
      <c r="E346" s="53"/>
      <c r="F346" s="50"/>
      <c r="G346" s="50"/>
      <c r="H346" s="50"/>
      <c r="I346" s="50"/>
      <c r="J346" s="50"/>
      <c r="K346" s="50"/>
      <c r="L346" s="50"/>
      <c r="M346" s="50"/>
      <c r="N346" s="50"/>
    </row>
    <row r="347" spans="2:14" s="7" customFormat="1" x14ac:dyDescent="0.25">
      <c r="B347" s="50"/>
      <c r="C347" s="50"/>
      <c r="D347" s="50"/>
      <c r="E347" s="53"/>
      <c r="F347" s="50"/>
      <c r="G347" s="50"/>
      <c r="H347" s="50"/>
      <c r="I347" s="50"/>
      <c r="J347" s="50"/>
      <c r="K347" s="50"/>
      <c r="L347" s="50"/>
      <c r="M347" s="50"/>
      <c r="N347" s="50"/>
    </row>
    <row r="348" spans="2:14" s="7" customFormat="1" x14ac:dyDescent="0.25">
      <c r="B348" s="50"/>
      <c r="C348" s="50"/>
      <c r="D348" s="50"/>
      <c r="E348" s="53"/>
      <c r="F348" s="50"/>
      <c r="G348" s="50"/>
      <c r="H348" s="50"/>
      <c r="I348" s="50"/>
      <c r="J348" s="50"/>
      <c r="K348" s="50"/>
      <c r="L348" s="50"/>
      <c r="M348" s="50"/>
      <c r="N348" s="50"/>
    </row>
    <row r="349" spans="2:14" s="7" customFormat="1" x14ac:dyDescent="0.25">
      <c r="B349" s="50"/>
      <c r="C349" s="50"/>
      <c r="D349" s="50"/>
      <c r="E349" s="53"/>
      <c r="F349" s="50"/>
      <c r="G349" s="50"/>
      <c r="H349" s="50"/>
      <c r="I349" s="50"/>
      <c r="J349" s="50"/>
      <c r="K349" s="50"/>
      <c r="L349" s="50"/>
      <c r="M349" s="50"/>
      <c r="N349" s="50"/>
    </row>
    <row r="350" spans="2:14" s="7" customFormat="1" x14ac:dyDescent="0.25">
      <c r="B350" s="50"/>
      <c r="C350" s="50"/>
      <c r="D350" s="50"/>
      <c r="E350" s="53"/>
      <c r="F350" s="50"/>
      <c r="G350" s="50"/>
      <c r="H350" s="50"/>
      <c r="I350" s="50"/>
      <c r="J350" s="50"/>
      <c r="K350" s="50"/>
      <c r="L350" s="50"/>
      <c r="M350" s="50"/>
      <c r="N350" s="50"/>
    </row>
    <row r="351" spans="2:14" s="7" customFormat="1" x14ac:dyDescent="0.25">
      <c r="B351" s="50"/>
      <c r="C351" s="50"/>
      <c r="D351" s="50"/>
      <c r="E351" s="53"/>
      <c r="F351" s="50"/>
      <c r="G351" s="50"/>
      <c r="H351" s="50"/>
      <c r="I351" s="50"/>
      <c r="J351" s="50"/>
      <c r="K351" s="50"/>
      <c r="L351" s="50"/>
      <c r="M351" s="50"/>
      <c r="N351" s="50"/>
    </row>
    <row r="352" spans="2:14" s="7" customFormat="1" x14ac:dyDescent="0.25">
      <c r="B352" s="50"/>
      <c r="C352" s="50"/>
      <c r="D352" s="50"/>
      <c r="E352" s="53"/>
      <c r="F352" s="50"/>
      <c r="G352" s="50"/>
      <c r="H352" s="50"/>
      <c r="I352" s="50"/>
      <c r="J352" s="50"/>
      <c r="K352" s="50"/>
      <c r="L352" s="50"/>
      <c r="M352" s="50"/>
      <c r="N352" s="50"/>
    </row>
    <row r="353" spans="2:14" s="7" customFormat="1" x14ac:dyDescent="0.25">
      <c r="B353" s="50"/>
      <c r="C353" s="50"/>
      <c r="D353" s="50"/>
      <c r="E353" s="53"/>
      <c r="F353" s="50"/>
      <c r="G353" s="50"/>
      <c r="H353" s="50"/>
      <c r="I353" s="50"/>
      <c r="J353" s="50"/>
      <c r="K353" s="50"/>
      <c r="L353" s="50"/>
      <c r="M353" s="50"/>
      <c r="N353" s="50"/>
    </row>
    <row r="354" spans="2:14" s="7" customFormat="1" x14ac:dyDescent="0.25">
      <c r="B354" s="50"/>
      <c r="C354" s="50"/>
      <c r="D354" s="50"/>
      <c r="E354" s="53"/>
      <c r="F354" s="50"/>
      <c r="G354" s="50"/>
      <c r="H354" s="50"/>
      <c r="I354" s="50"/>
      <c r="J354" s="50"/>
      <c r="K354" s="50"/>
      <c r="L354" s="50"/>
      <c r="M354" s="50"/>
      <c r="N354" s="50"/>
    </row>
    <row r="355" spans="2:14" s="7" customFormat="1" x14ac:dyDescent="0.25">
      <c r="B355" s="50"/>
      <c r="C355" s="50"/>
      <c r="D355" s="50"/>
      <c r="E355" s="53"/>
      <c r="F355" s="50"/>
      <c r="G355" s="50"/>
      <c r="H355" s="50"/>
      <c r="I355" s="50"/>
      <c r="J355" s="50"/>
      <c r="K355" s="50"/>
      <c r="L355" s="50"/>
      <c r="M355" s="50"/>
      <c r="N355" s="50"/>
    </row>
    <row r="356" spans="2:14" s="7" customFormat="1" x14ac:dyDescent="0.25">
      <c r="B356" s="50"/>
      <c r="C356" s="50"/>
      <c r="D356" s="50"/>
      <c r="E356" s="53"/>
      <c r="F356" s="50"/>
      <c r="G356" s="50"/>
      <c r="H356" s="50"/>
      <c r="I356" s="50"/>
      <c r="J356" s="50"/>
      <c r="K356" s="50"/>
      <c r="L356" s="50"/>
      <c r="M356" s="50"/>
      <c r="N356" s="50"/>
    </row>
    <row r="357" spans="2:14" s="7" customFormat="1" x14ac:dyDescent="0.25">
      <c r="B357" s="50"/>
      <c r="C357" s="50"/>
      <c r="D357" s="50"/>
      <c r="E357" s="53"/>
      <c r="F357" s="50"/>
      <c r="G357" s="50"/>
      <c r="H357" s="50"/>
      <c r="I357" s="50"/>
      <c r="J357" s="50"/>
      <c r="K357" s="50"/>
      <c r="L357" s="50"/>
      <c r="M357" s="50"/>
      <c r="N357" s="50"/>
    </row>
    <row r="358" spans="2:14" s="7" customFormat="1" x14ac:dyDescent="0.25">
      <c r="B358" s="50"/>
      <c r="C358" s="50"/>
      <c r="D358" s="50"/>
      <c r="E358" s="53"/>
      <c r="F358" s="50"/>
      <c r="G358" s="50"/>
      <c r="H358" s="50"/>
      <c r="I358" s="50"/>
      <c r="J358" s="50"/>
      <c r="K358" s="50"/>
      <c r="L358" s="50"/>
      <c r="M358" s="50"/>
      <c r="N358" s="50"/>
    </row>
    <row r="359" spans="2:14" s="7" customFormat="1" x14ac:dyDescent="0.25">
      <c r="B359" s="50"/>
      <c r="C359" s="50"/>
      <c r="D359" s="50"/>
      <c r="E359" s="53"/>
      <c r="F359" s="50"/>
      <c r="G359" s="50"/>
      <c r="H359" s="50"/>
      <c r="I359" s="50"/>
      <c r="J359" s="50"/>
      <c r="K359" s="50"/>
      <c r="L359" s="50"/>
      <c r="M359" s="50"/>
      <c r="N359" s="50"/>
    </row>
    <row r="360" spans="2:14" s="7" customFormat="1" x14ac:dyDescent="0.25">
      <c r="B360" s="50"/>
      <c r="C360" s="50"/>
      <c r="D360" s="50"/>
      <c r="E360" s="53"/>
      <c r="F360" s="50"/>
      <c r="G360" s="50"/>
      <c r="H360" s="50"/>
      <c r="I360" s="50"/>
      <c r="J360" s="50"/>
      <c r="K360" s="50"/>
      <c r="L360" s="50"/>
      <c r="M360" s="50"/>
      <c r="N360" s="50"/>
    </row>
    <row r="361" spans="2:14" s="7" customFormat="1" x14ac:dyDescent="0.25">
      <c r="B361" s="50"/>
      <c r="C361" s="50"/>
      <c r="D361" s="50"/>
      <c r="E361" s="53"/>
      <c r="F361" s="50"/>
      <c r="G361" s="50"/>
      <c r="H361" s="50"/>
      <c r="I361" s="50"/>
      <c r="J361" s="50"/>
      <c r="K361" s="50"/>
      <c r="L361" s="50"/>
      <c r="M361" s="50"/>
      <c r="N361" s="50"/>
    </row>
    <row r="362" spans="2:14" s="7" customFormat="1" x14ac:dyDescent="0.25">
      <c r="B362" s="50"/>
      <c r="C362" s="50"/>
      <c r="D362" s="50"/>
      <c r="E362" s="53"/>
      <c r="F362" s="50"/>
      <c r="G362" s="50"/>
      <c r="H362" s="50"/>
      <c r="I362" s="50"/>
      <c r="J362" s="50"/>
      <c r="K362" s="50"/>
      <c r="L362" s="50"/>
      <c r="M362" s="50"/>
      <c r="N362" s="50"/>
    </row>
    <row r="363" spans="2:14" s="7" customFormat="1" x14ac:dyDescent="0.25">
      <c r="B363" s="50"/>
      <c r="C363" s="50"/>
      <c r="D363" s="50"/>
      <c r="E363" s="53"/>
      <c r="F363" s="50"/>
      <c r="G363" s="50"/>
      <c r="H363" s="50"/>
      <c r="I363" s="50"/>
      <c r="J363" s="50"/>
      <c r="K363" s="50"/>
      <c r="L363" s="50"/>
      <c r="M363" s="50"/>
      <c r="N363" s="50"/>
    </row>
    <row r="364" spans="2:14" s="7" customFormat="1" x14ac:dyDescent="0.25">
      <c r="B364" s="50"/>
      <c r="C364" s="50"/>
      <c r="D364" s="50"/>
      <c r="E364" s="53"/>
      <c r="F364" s="50"/>
      <c r="G364" s="50"/>
      <c r="H364" s="50"/>
      <c r="I364" s="50"/>
      <c r="J364" s="50"/>
      <c r="K364" s="50"/>
      <c r="L364" s="50"/>
      <c r="M364" s="50"/>
      <c r="N364" s="50"/>
    </row>
    <row r="365" spans="2:14" s="7" customFormat="1" x14ac:dyDescent="0.25">
      <c r="B365" s="50"/>
      <c r="C365" s="50"/>
      <c r="D365" s="50"/>
      <c r="E365" s="53"/>
      <c r="F365" s="50"/>
      <c r="G365" s="50"/>
      <c r="H365" s="50"/>
      <c r="I365" s="50"/>
      <c r="J365" s="50"/>
      <c r="K365" s="50"/>
      <c r="L365" s="50"/>
      <c r="M365" s="50"/>
      <c r="N365" s="50"/>
    </row>
    <row r="366" spans="2:14" s="7" customFormat="1" x14ac:dyDescent="0.25">
      <c r="B366" s="50"/>
      <c r="C366" s="50"/>
      <c r="D366" s="50"/>
      <c r="E366" s="53"/>
      <c r="F366" s="50"/>
      <c r="G366" s="50"/>
      <c r="H366" s="50"/>
      <c r="I366" s="50"/>
      <c r="J366" s="50"/>
      <c r="K366" s="50"/>
      <c r="L366" s="50"/>
      <c r="M366" s="50"/>
      <c r="N366" s="50"/>
    </row>
    <row r="367" spans="2:14" s="7" customFormat="1" x14ac:dyDescent="0.25">
      <c r="B367" s="50"/>
      <c r="C367" s="50"/>
      <c r="D367" s="50"/>
      <c r="E367" s="53"/>
      <c r="F367" s="50"/>
      <c r="G367" s="50"/>
      <c r="H367" s="50"/>
      <c r="I367" s="50"/>
      <c r="J367" s="50"/>
      <c r="K367" s="50"/>
      <c r="L367" s="50"/>
      <c r="M367" s="50"/>
      <c r="N367" s="50"/>
    </row>
    <row r="368" spans="2:14" s="7" customFormat="1" x14ac:dyDescent="0.25">
      <c r="B368" s="50"/>
      <c r="C368" s="50"/>
      <c r="D368" s="50"/>
      <c r="E368" s="53"/>
      <c r="F368" s="50"/>
      <c r="G368" s="50"/>
      <c r="H368" s="50"/>
      <c r="I368" s="50"/>
      <c r="J368" s="50"/>
      <c r="K368" s="50"/>
      <c r="L368" s="50"/>
      <c r="M368" s="50"/>
      <c r="N368" s="50"/>
    </row>
    <row r="369" spans="2:14" s="7" customFormat="1" x14ac:dyDescent="0.25">
      <c r="B369" s="50"/>
      <c r="C369" s="50"/>
      <c r="D369" s="50"/>
      <c r="E369" s="53"/>
      <c r="F369" s="50"/>
      <c r="G369" s="50"/>
      <c r="H369" s="50"/>
      <c r="I369" s="50"/>
      <c r="J369" s="50"/>
      <c r="K369" s="50"/>
      <c r="L369" s="50"/>
      <c r="M369" s="50"/>
      <c r="N369" s="50"/>
    </row>
    <row r="370" spans="2:14" s="7" customFormat="1" x14ac:dyDescent="0.25">
      <c r="B370" s="50"/>
      <c r="C370" s="50"/>
      <c r="D370" s="50"/>
      <c r="E370" s="53"/>
      <c r="F370" s="50"/>
      <c r="G370" s="50"/>
      <c r="H370" s="50"/>
      <c r="I370" s="50"/>
      <c r="J370" s="50"/>
      <c r="K370" s="50"/>
      <c r="L370" s="50"/>
      <c r="M370" s="50"/>
      <c r="N370" s="50"/>
    </row>
    <row r="371" spans="2:14" s="7" customFormat="1" x14ac:dyDescent="0.25">
      <c r="B371" s="50"/>
      <c r="C371" s="50"/>
      <c r="D371" s="50"/>
      <c r="E371" s="53"/>
      <c r="F371" s="50"/>
      <c r="G371" s="50"/>
      <c r="H371" s="50"/>
      <c r="I371" s="50"/>
      <c r="J371" s="50"/>
      <c r="K371" s="50"/>
      <c r="L371" s="50"/>
      <c r="M371" s="50"/>
      <c r="N371" s="50"/>
    </row>
    <row r="372" spans="2:14" s="7" customFormat="1" x14ac:dyDescent="0.25">
      <c r="B372" s="50"/>
      <c r="C372" s="50"/>
      <c r="D372" s="50"/>
      <c r="E372" s="53"/>
      <c r="F372" s="50"/>
      <c r="G372" s="50"/>
      <c r="H372" s="50"/>
      <c r="I372" s="50"/>
      <c r="J372" s="50"/>
      <c r="K372" s="50"/>
      <c r="L372" s="50"/>
      <c r="M372" s="50"/>
      <c r="N372" s="50"/>
    </row>
    <row r="373" spans="2:14" s="7" customFormat="1" x14ac:dyDescent="0.25">
      <c r="B373" s="50"/>
      <c r="C373" s="50"/>
      <c r="D373" s="50"/>
      <c r="E373" s="53"/>
      <c r="F373" s="50"/>
      <c r="G373" s="50"/>
      <c r="H373" s="50"/>
      <c r="I373" s="50"/>
      <c r="J373" s="50"/>
      <c r="K373" s="50"/>
      <c r="L373" s="50"/>
      <c r="M373" s="50"/>
      <c r="N373" s="50"/>
    </row>
    <row r="374" spans="2:14" s="7" customFormat="1" x14ac:dyDescent="0.25">
      <c r="B374" s="50"/>
      <c r="C374" s="50"/>
      <c r="D374" s="50"/>
      <c r="E374" s="53"/>
      <c r="F374" s="50"/>
      <c r="G374" s="50"/>
      <c r="H374" s="50"/>
      <c r="I374" s="50"/>
      <c r="J374" s="50"/>
      <c r="K374" s="50"/>
      <c r="L374" s="50"/>
      <c r="M374" s="50"/>
      <c r="N374" s="50"/>
    </row>
    <row r="375" spans="2:14" s="7" customFormat="1" x14ac:dyDescent="0.25">
      <c r="B375" s="50"/>
      <c r="C375" s="50"/>
      <c r="D375" s="50"/>
      <c r="E375" s="53"/>
      <c r="F375" s="50"/>
      <c r="G375" s="50"/>
      <c r="H375" s="50"/>
      <c r="I375" s="50"/>
      <c r="J375" s="50"/>
      <c r="K375" s="50"/>
      <c r="L375" s="50"/>
      <c r="M375" s="50"/>
      <c r="N375" s="50"/>
    </row>
    <row r="376" spans="2:14" s="7" customFormat="1" x14ac:dyDescent="0.25">
      <c r="B376" s="50"/>
      <c r="C376" s="50"/>
      <c r="D376" s="50"/>
      <c r="E376" s="53"/>
      <c r="F376" s="50"/>
      <c r="G376" s="50"/>
      <c r="H376" s="50"/>
      <c r="I376" s="50"/>
      <c r="J376" s="50"/>
      <c r="K376" s="50"/>
      <c r="L376" s="50"/>
      <c r="M376" s="50"/>
      <c r="N376" s="50"/>
    </row>
    <row r="377" spans="2:14" s="7" customFormat="1" x14ac:dyDescent="0.25">
      <c r="B377" s="50"/>
      <c r="C377" s="50"/>
      <c r="D377" s="50"/>
      <c r="E377" s="53"/>
      <c r="F377" s="50"/>
      <c r="G377" s="50"/>
      <c r="H377" s="50"/>
      <c r="I377" s="50"/>
      <c r="J377" s="50"/>
      <c r="K377" s="50"/>
      <c r="L377" s="50"/>
      <c r="M377" s="50"/>
      <c r="N377" s="50"/>
    </row>
    <row r="378" spans="2:14" s="7" customFormat="1" x14ac:dyDescent="0.25">
      <c r="B378" s="50"/>
      <c r="C378" s="50"/>
      <c r="D378" s="50"/>
      <c r="E378" s="53"/>
      <c r="F378" s="50"/>
      <c r="G378" s="50"/>
      <c r="H378" s="50"/>
      <c r="I378" s="50"/>
      <c r="J378" s="50"/>
      <c r="K378" s="50"/>
      <c r="L378" s="50"/>
      <c r="M378" s="50"/>
      <c r="N378" s="50"/>
    </row>
    <row r="379" spans="2:14" s="7" customFormat="1" x14ac:dyDescent="0.25">
      <c r="B379" s="50"/>
      <c r="C379" s="50"/>
      <c r="D379" s="50"/>
      <c r="E379" s="53"/>
      <c r="F379" s="50"/>
      <c r="G379" s="50"/>
      <c r="H379" s="50"/>
      <c r="I379" s="50"/>
      <c r="J379" s="50"/>
      <c r="K379" s="50"/>
      <c r="L379" s="50"/>
      <c r="M379" s="50"/>
      <c r="N379" s="50"/>
    </row>
    <row r="380" spans="2:14" s="7" customFormat="1" x14ac:dyDescent="0.25">
      <c r="B380" s="50"/>
      <c r="C380" s="50"/>
      <c r="D380" s="50"/>
      <c r="E380" s="53"/>
      <c r="F380" s="50"/>
      <c r="G380" s="50"/>
      <c r="H380" s="50"/>
      <c r="I380" s="50"/>
      <c r="J380" s="50"/>
      <c r="K380" s="50"/>
      <c r="L380" s="50"/>
      <c r="M380" s="50"/>
      <c r="N380" s="50"/>
    </row>
    <row r="381" spans="2:14" s="7" customFormat="1" x14ac:dyDescent="0.25">
      <c r="B381" s="50"/>
      <c r="C381" s="50"/>
      <c r="D381" s="50"/>
      <c r="E381" s="53"/>
      <c r="F381" s="50"/>
      <c r="G381" s="50"/>
      <c r="H381" s="50"/>
      <c r="I381" s="50"/>
      <c r="J381" s="50"/>
      <c r="K381" s="50"/>
      <c r="L381" s="50"/>
      <c r="M381" s="50"/>
      <c r="N381" s="50"/>
    </row>
    <row r="382" spans="2:14" s="7" customFormat="1" x14ac:dyDescent="0.25">
      <c r="B382" s="50"/>
      <c r="C382" s="50"/>
      <c r="D382" s="50"/>
      <c r="E382" s="53"/>
      <c r="F382" s="50"/>
      <c r="G382" s="50"/>
      <c r="H382" s="50"/>
      <c r="I382" s="50"/>
      <c r="J382" s="50"/>
      <c r="K382" s="50"/>
      <c r="L382" s="50"/>
      <c r="M382" s="50"/>
      <c r="N382" s="50"/>
    </row>
    <row r="383" spans="2:14" s="7" customFormat="1" x14ac:dyDescent="0.25">
      <c r="B383" s="50"/>
      <c r="C383" s="50"/>
      <c r="D383" s="50"/>
      <c r="E383" s="53"/>
      <c r="F383" s="50"/>
      <c r="G383" s="50"/>
      <c r="H383" s="50"/>
      <c r="I383" s="50"/>
      <c r="J383" s="50"/>
      <c r="K383" s="50"/>
      <c r="L383" s="50"/>
      <c r="M383" s="50"/>
      <c r="N383" s="50"/>
    </row>
    <row r="384" spans="2:14" s="7" customFormat="1" x14ac:dyDescent="0.25">
      <c r="B384" s="50"/>
      <c r="C384" s="50"/>
      <c r="D384" s="50"/>
      <c r="E384" s="53"/>
      <c r="F384" s="50"/>
      <c r="G384" s="50"/>
      <c r="H384" s="50"/>
      <c r="I384" s="50"/>
      <c r="J384" s="50"/>
      <c r="K384" s="50"/>
      <c r="L384" s="50"/>
      <c r="M384" s="50"/>
      <c r="N384" s="50"/>
    </row>
    <row r="385" spans="2:14" s="7" customFormat="1" x14ac:dyDescent="0.25">
      <c r="B385" s="50"/>
      <c r="C385" s="50"/>
      <c r="D385" s="50"/>
      <c r="E385" s="53"/>
      <c r="F385" s="50"/>
      <c r="G385" s="50"/>
      <c r="H385" s="50"/>
      <c r="I385" s="50"/>
      <c r="J385" s="50"/>
      <c r="K385" s="50"/>
      <c r="L385" s="50"/>
      <c r="M385" s="50"/>
      <c r="N385" s="50"/>
    </row>
    <row r="386" spans="2:14" s="7" customFormat="1" x14ac:dyDescent="0.25">
      <c r="B386" s="50"/>
      <c r="C386" s="50"/>
      <c r="D386" s="50"/>
      <c r="E386" s="53"/>
      <c r="F386" s="50"/>
      <c r="G386" s="50"/>
      <c r="H386" s="50"/>
      <c r="I386" s="50"/>
      <c r="J386" s="50"/>
      <c r="K386" s="50"/>
      <c r="L386" s="50"/>
      <c r="M386" s="50"/>
      <c r="N386" s="50"/>
    </row>
    <row r="387" spans="2:14" s="7" customFormat="1" x14ac:dyDescent="0.25">
      <c r="B387" s="50"/>
      <c r="C387" s="50"/>
      <c r="D387" s="50"/>
      <c r="E387" s="53"/>
      <c r="F387" s="50"/>
      <c r="G387" s="50"/>
      <c r="H387" s="50"/>
      <c r="I387" s="50"/>
      <c r="J387" s="50"/>
      <c r="K387" s="50"/>
      <c r="L387" s="50"/>
      <c r="M387" s="50"/>
      <c r="N387" s="50"/>
    </row>
    <row r="388" spans="2:14" s="7" customFormat="1" x14ac:dyDescent="0.25">
      <c r="B388" s="50"/>
      <c r="C388" s="50"/>
      <c r="D388" s="50"/>
      <c r="E388" s="53"/>
      <c r="F388" s="50"/>
      <c r="G388" s="50"/>
      <c r="H388" s="50"/>
      <c r="I388" s="50"/>
      <c r="J388" s="50"/>
      <c r="K388" s="50"/>
      <c r="L388" s="50"/>
      <c r="M388" s="50"/>
      <c r="N388" s="50"/>
    </row>
    <row r="389" spans="2:14" s="7" customFormat="1" x14ac:dyDescent="0.25">
      <c r="B389" s="50"/>
      <c r="C389" s="50"/>
      <c r="D389" s="50"/>
      <c r="E389" s="53"/>
      <c r="F389" s="50"/>
      <c r="G389" s="50"/>
      <c r="H389" s="50"/>
      <c r="I389" s="50"/>
      <c r="J389" s="50"/>
      <c r="K389" s="50"/>
      <c r="L389" s="50"/>
      <c r="M389" s="50"/>
      <c r="N389" s="50"/>
    </row>
    <row r="390" spans="2:14" s="7" customFormat="1" x14ac:dyDescent="0.25">
      <c r="B390" s="50"/>
      <c r="C390" s="50"/>
      <c r="D390" s="50"/>
      <c r="E390" s="53"/>
      <c r="F390" s="50"/>
      <c r="G390" s="50"/>
      <c r="H390" s="50"/>
      <c r="I390" s="50"/>
      <c r="J390" s="50"/>
      <c r="K390" s="50"/>
      <c r="L390" s="50"/>
      <c r="M390" s="50"/>
      <c r="N390" s="50"/>
    </row>
    <row r="391" spans="2:14" s="7" customFormat="1" x14ac:dyDescent="0.25">
      <c r="B391" s="50"/>
      <c r="C391" s="50"/>
      <c r="D391" s="50"/>
      <c r="E391" s="53"/>
      <c r="F391" s="50"/>
      <c r="G391" s="50"/>
      <c r="H391" s="50"/>
      <c r="I391" s="50"/>
      <c r="J391" s="50"/>
      <c r="K391" s="50"/>
      <c r="L391" s="50"/>
      <c r="M391" s="50"/>
      <c r="N391" s="50"/>
    </row>
    <row r="392" spans="2:14" s="7" customFormat="1" x14ac:dyDescent="0.25">
      <c r="B392" s="50"/>
      <c r="C392" s="50"/>
      <c r="D392" s="50"/>
      <c r="E392" s="53"/>
      <c r="F392" s="50"/>
      <c r="G392" s="50"/>
      <c r="H392" s="50"/>
      <c r="I392" s="50"/>
      <c r="J392" s="50"/>
      <c r="K392" s="50"/>
      <c r="L392" s="50"/>
      <c r="M392" s="50"/>
      <c r="N392" s="50"/>
    </row>
    <row r="393" spans="2:14" s="7" customFormat="1" x14ac:dyDescent="0.25">
      <c r="B393" s="50"/>
      <c r="C393" s="50"/>
      <c r="D393" s="50"/>
      <c r="E393" s="53"/>
      <c r="F393" s="50"/>
      <c r="G393" s="50"/>
      <c r="H393" s="50"/>
      <c r="I393" s="50"/>
      <c r="J393" s="50"/>
      <c r="K393" s="50"/>
      <c r="L393" s="50"/>
      <c r="M393" s="50"/>
      <c r="N393" s="50"/>
    </row>
    <row r="394" spans="2:14" s="7" customFormat="1" x14ac:dyDescent="0.25">
      <c r="B394" s="50"/>
      <c r="C394" s="50"/>
      <c r="D394" s="50"/>
      <c r="E394" s="53"/>
      <c r="F394" s="50"/>
      <c r="G394" s="50"/>
      <c r="H394" s="50"/>
      <c r="I394" s="50"/>
      <c r="J394" s="50"/>
      <c r="K394" s="50"/>
      <c r="L394" s="50"/>
      <c r="M394" s="50"/>
      <c r="N394" s="50"/>
    </row>
    <row r="395" spans="2:14" s="7" customFormat="1" x14ac:dyDescent="0.25">
      <c r="B395" s="50"/>
      <c r="C395" s="50"/>
      <c r="D395" s="50"/>
      <c r="E395" s="53"/>
      <c r="F395" s="50"/>
      <c r="G395" s="50"/>
      <c r="H395" s="50"/>
      <c r="I395" s="50"/>
      <c r="J395" s="50"/>
      <c r="K395" s="50"/>
      <c r="L395" s="50"/>
      <c r="M395" s="50"/>
      <c r="N395" s="50"/>
    </row>
    <row r="396" spans="2:14" s="7" customFormat="1" x14ac:dyDescent="0.25">
      <c r="B396" s="50"/>
      <c r="C396" s="50"/>
      <c r="D396" s="50"/>
      <c r="E396" s="53"/>
      <c r="F396" s="50"/>
      <c r="G396" s="50"/>
      <c r="H396" s="50"/>
      <c r="I396" s="50"/>
      <c r="J396" s="50"/>
      <c r="K396" s="50"/>
      <c r="L396" s="50"/>
      <c r="M396" s="50"/>
      <c r="N396" s="50"/>
    </row>
    <row r="397" spans="2:14" s="7" customFormat="1" x14ac:dyDescent="0.25">
      <c r="B397" s="50"/>
      <c r="C397" s="50"/>
      <c r="D397" s="50"/>
      <c r="E397" s="53"/>
      <c r="F397" s="50"/>
      <c r="G397" s="50"/>
      <c r="H397" s="50"/>
      <c r="I397" s="50"/>
      <c r="J397" s="50"/>
      <c r="K397" s="50"/>
      <c r="L397" s="50"/>
      <c r="M397" s="50"/>
      <c r="N397" s="50"/>
    </row>
    <row r="398" spans="2:14" s="7" customFormat="1" x14ac:dyDescent="0.25">
      <c r="B398" s="50"/>
      <c r="C398" s="50"/>
      <c r="D398" s="50"/>
      <c r="E398" s="53"/>
      <c r="F398" s="50"/>
      <c r="G398" s="50"/>
      <c r="H398" s="50"/>
      <c r="I398" s="50"/>
      <c r="J398" s="50"/>
      <c r="K398" s="50"/>
      <c r="L398" s="50"/>
      <c r="M398" s="50"/>
      <c r="N398" s="50"/>
    </row>
    <row r="399" spans="2:14" s="7" customFormat="1" x14ac:dyDescent="0.25">
      <c r="B399" s="50"/>
      <c r="C399" s="50"/>
      <c r="D399" s="50"/>
      <c r="E399" s="53"/>
      <c r="F399" s="50"/>
      <c r="G399" s="50"/>
      <c r="H399" s="50"/>
      <c r="I399" s="50"/>
      <c r="J399" s="50"/>
      <c r="K399" s="50"/>
      <c r="L399" s="50"/>
      <c r="M399" s="50"/>
      <c r="N399" s="50"/>
    </row>
    <row r="400" spans="2:14" s="7" customFormat="1" x14ac:dyDescent="0.25">
      <c r="B400" s="50"/>
      <c r="C400" s="50"/>
      <c r="D400" s="50"/>
      <c r="E400" s="53"/>
      <c r="F400" s="50"/>
      <c r="G400" s="50"/>
      <c r="H400" s="50"/>
      <c r="I400" s="50"/>
      <c r="J400" s="50"/>
      <c r="K400" s="50"/>
      <c r="L400" s="50"/>
      <c r="M400" s="50"/>
      <c r="N400" s="50"/>
    </row>
    <row r="401" spans="2:14" s="7" customFormat="1" x14ac:dyDescent="0.25">
      <c r="B401" s="50"/>
      <c r="C401" s="50"/>
      <c r="D401" s="50"/>
      <c r="E401" s="53"/>
      <c r="F401" s="50"/>
      <c r="G401" s="50"/>
      <c r="H401" s="50"/>
      <c r="I401" s="50"/>
      <c r="J401" s="50"/>
      <c r="K401" s="50"/>
      <c r="L401" s="50"/>
      <c r="M401" s="50"/>
      <c r="N401" s="50"/>
    </row>
    <row r="402" spans="2:14" s="7" customFormat="1" x14ac:dyDescent="0.25">
      <c r="B402" s="50"/>
      <c r="C402" s="50"/>
      <c r="D402" s="50"/>
      <c r="E402" s="53"/>
      <c r="F402" s="50"/>
      <c r="G402" s="50"/>
      <c r="H402" s="50"/>
      <c r="I402" s="50"/>
      <c r="J402" s="50"/>
      <c r="K402" s="50"/>
      <c r="L402" s="50"/>
      <c r="M402" s="50"/>
      <c r="N402" s="50"/>
    </row>
    <row r="403" spans="2:14" s="7" customFormat="1" x14ac:dyDescent="0.25">
      <c r="B403" s="50"/>
      <c r="C403" s="50"/>
      <c r="D403" s="50"/>
      <c r="E403" s="53"/>
      <c r="F403" s="50"/>
      <c r="G403" s="50"/>
      <c r="H403" s="50"/>
      <c r="I403" s="50"/>
      <c r="J403" s="50"/>
      <c r="K403" s="50"/>
      <c r="L403" s="50"/>
      <c r="M403" s="50"/>
      <c r="N403" s="50"/>
    </row>
    <row r="404" spans="2:14" s="7" customFormat="1" x14ac:dyDescent="0.25">
      <c r="B404" s="50"/>
      <c r="C404" s="50"/>
      <c r="D404" s="50"/>
      <c r="E404" s="53"/>
      <c r="F404" s="50"/>
      <c r="G404" s="50"/>
      <c r="H404" s="50"/>
      <c r="I404" s="50"/>
      <c r="J404" s="50"/>
      <c r="K404" s="50"/>
      <c r="L404" s="50"/>
      <c r="M404" s="50"/>
      <c r="N404" s="50"/>
    </row>
    <row r="405" spans="2:14" s="7" customFormat="1" x14ac:dyDescent="0.25">
      <c r="B405" s="50"/>
      <c r="C405" s="50"/>
      <c r="D405" s="50"/>
      <c r="E405" s="53"/>
      <c r="F405" s="50"/>
      <c r="G405" s="50"/>
      <c r="H405" s="50"/>
      <c r="I405" s="50"/>
      <c r="J405" s="50"/>
      <c r="K405" s="50"/>
      <c r="L405" s="50"/>
      <c r="M405" s="50"/>
      <c r="N405" s="50"/>
    </row>
    <row r="406" spans="2:14" s="7" customFormat="1" x14ac:dyDescent="0.25">
      <c r="B406" s="50"/>
      <c r="C406" s="50"/>
      <c r="D406" s="50"/>
      <c r="E406" s="53"/>
      <c r="F406" s="50"/>
      <c r="G406" s="50"/>
      <c r="H406" s="50"/>
      <c r="I406" s="50"/>
      <c r="J406" s="50"/>
      <c r="K406" s="50"/>
      <c r="L406" s="50"/>
      <c r="M406" s="50"/>
      <c r="N406" s="50"/>
    </row>
    <row r="407" spans="2:14" s="7" customFormat="1" x14ac:dyDescent="0.25">
      <c r="B407" s="50"/>
      <c r="C407" s="50"/>
      <c r="D407" s="50"/>
      <c r="E407" s="53"/>
      <c r="F407" s="50"/>
      <c r="G407" s="50"/>
      <c r="H407" s="50"/>
      <c r="I407" s="50"/>
      <c r="J407" s="50"/>
      <c r="K407" s="50"/>
      <c r="L407" s="50"/>
      <c r="M407" s="50"/>
      <c r="N407" s="50"/>
    </row>
    <row r="408" spans="2:14" s="7" customFormat="1" x14ac:dyDescent="0.25">
      <c r="B408" s="50"/>
      <c r="C408" s="50"/>
      <c r="D408" s="50"/>
      <c r="E408" s="53"/>
      <c r="F408" s="50"/>
      <c r="G408" s="50"/>
      <c r="H408" s="50"/>
      <c r="I408" s="50"/>
      <c r="J408" s="50"/>
      <c r="K408" s="50"/>
      <c r="L408" s="50"/>
      <c r="M408" s="50"/>
      <c r="N408" s="50"/>
    </row>
    <row r="409" spans="2:14" s="7" customFormat="1" x14ac:dyDescent="0.25">
      <c r="B409" s="50"/>
      <c r="C409" s="50"/>
      <c r="D409" s="50"/>
      <c r="E409" s="53"/>
      <c r="F409" s="50"/>
      <c r="G409" s="50"/>
      <c r="H409" s="50"/>
      <c r="I409" s="50"/>
      <c r="J409" s="50"/>
      <c r="K409" s="50"/>
      <c r="L409" s="50"/>
      <c r="M409" s="50"/>
      <c r="N409" s="50"/>
    </row>
    <row r="410" spans="2:14" s="7" customFormat="1" x14ac:dyDescent="0.25">
      <c r="B410" s="50"/>
      <c r="C410" s="50"/>
      <c r="D410" s="50"/>
      <c r="E410" s="53"/>
      <c r="F410" s="50"/>
      <c r="G410" s="50"/>
      <c r="H410" s="50"/>
      <c r="I410" s="50"/>
      <c r="J410" s="50"/>
      <c r="K410" s="50"/>
      <c r="L410" s="50"/>
      <c r="M410" s="50"/>
      <c r="N410" s="50"/>
    </row>
    <row r="411" spans="2:14" s="7" customFormat="1" x14ac:dyDescent="0.25">
      <c r="B411" s="50"/>
      <c r="C411" s="50"/>
      <c r="D411" s="50"/>
      <c r="E411" s="53"/>
      <c r="F411" s="50"/>
      <c r="G411" s="50"/>
      <c r="H411" s="50"/>
      <c r="I411" s="50"/>
      <c r="J411" s="50"/>
      <c r="K411" s="50"/>
      <c r="L411" s="50"/>
      <c r="M411" s="50"/>
      <c r="N411" s="50"/>
    </row>
    <row r="412" spans="2:14" s="7" customFormat="1" x14ac:dyDescent="0.25">
      <c r="B412" s="50"/>
      <c r="C412" s="50"/>
      <c r="D412" s="50"/>
      <c r="E412" s="53"/>
      <c r="F412" s="50"/>
      <c r="G412" s="50"/>
      <c r="H412" s="50"/>
      <c r="I412" s="50"/>
      <c r="J412" s="50"/>
      <c r="K412" s="50"/>
      <c r="L412" s="50"/>
      <c r="M412" s="50"/>
      <c r="N412" s="50"/>
    </row>
    <row r="413" spans="2:14" s="7" customFormat="1" x14ac:dyDescent="0.25">
      <c r="B413" s="50"/>
      <c r="C413" s="50"/>
      <c r="D413" s="50"/>
      <c r="E413" s="53"/>
      <c r="F413" s="50"/>
      <c r="G413" s="50"/>
      <c r="H413" s="50"/>
      <c r="I413" s="50"/>
      <c r="J413" s="50"/>
      <c r="K413" s="50"/>
      <c r="L413" s="50"/>
      <c r="M413" s="50"/>
      <c r="N413" s="50"/>
    </row>
    <row r="414" spans="2:14" s="7" customFormat="1" x14ac:dyDescent="0.25">
      <c r="B414" s="50"/>
      <c r="C414" s="50"/>
      <c r="D414" s="50"/>
      <c r="E414" s="53"/>
      <c r="F414" s="50"/>
      <c r="G414" s="50"/>
      <c r="H414" s="50"/>
      <c r="I414" s="50"/>
      <c r="J414" s="50"/>
      <c r="K414" s="50"/>
      <c r="L414" s="50"/>
      <c r="M414" s="50"/>
      <c r="N414" s="50"/>
    </row>
    <row r="415" spans="2:14" s="7" customFormat="1" x14ac:dyDescent="0.25">
      <c r="B415" s="50"/>
      <c r="C415" s="50"/>
      <c r="D415" s="50"/>
      <c r="E415" s="53"/>
      <c r="F415" s="50"/>
      <c r="G415" s="50"/>
      <c r="H415" s="50"/>
      <c r="I415" s="50"/>
      <c r="J415" s="50"/>
      <c r="K415" s="50"/>
      <c r="L415" s="50"/>
      <c r="M415" s="50"/>
      <c r="N415" s="50"/>
    </row>
    <row r="416" spans="2:14" s="7" customFormat="1" x14ac:dyDescent="0.25">
      <c r="B416" s="50"/>
      <c r="C416" s="50"/>
      <c r="D416" s="50"/>
      <c r="E416" s="53"/>
      <c r="F416" s="50"/>
      <c r="G416" s="50"/>
      <c r="H416" s="50"/>
      <c r="I416" s="50"/>
      <c r="J416" s="50"/>
      <c r="K416" s="50"/>
      <c r="L416" s="50"/>
      <c r="M416" s="50"/>
      <c r="N416" s="50"/>
    </row>
    <row r="417" spans="2:14" s="7" customFormat="1" x14ac:dyDescent="0.25">
      <c r="B417" s="50"/>
      <c r="C417" s="50"/>
      <c r="D417" s="50"/>
      <c r="E417" s="53"/>
      <c r="F417" s="50"/>
      <c r="G417" s="50"/>
      <c r="H417" s="50"/>
      <c r="I417" s="50"/>
      <c r="J417" s="50"/>
      <c r="K417" s="50"/>
      <c r="L417" s="50"/>
      <c r="M417" s="50"/>
      <c r="N417" s="50"/>
    </row>
    <row r="418" spans="2:14" s="7" customFormat="1" x14ac:dyDescent="0.25">
      <c r="B418" s="50"/>
      <c r="C418" s="50"/>
      <c r="D418" s="50"/>
      <c r="E418" s="53"/>
      <c r="F418" s="50"/>
      <c r="G418" s="50"/>
      <c r="H418" s="50"/>
      <c r="I418" s="50"/>
      <c r="J418" s="50"/>
      <c r="K418" s="50"/>
      <c r="L418" s="50"/>
      <c r="M418" s="50"/>
      <c r="N418" s="50"/>
    </row>
    <row r="419" spans="2:14" s="7" customFormat="1" x14ac:dyDescent="0.25">
      <c r="B419" s="50"/>
      <c r="C419" s="50"/>
      <c r="D419" s="50"/>
      <c r="E419" s="53"/>
      <c r="F419" s="50"/>
      <c r="G419" s="50"/>
      <c r="H419" s="50"/>
      <c r="I419" s="50"/>
      <c r="J419" s="50"/>
      <c r="K419" s="50"/>
      <c r="L419" s="50"/>
      <c r="M419" s="50"/>
      <c r="N419" s="50"/>
    </row>
    <row r="420" spans="2:14" s="7" customFormat="1" x14ac:dyDescent="0.25">
      <c r="B420" s="50"/>
      <c r="C420" s="50"/>
      <c r="D420" s="50"/>
      <c r="E420" s="53"/>
      <c r="F420" s="50"/>
      <c r="G420" s="50"/>
      <c r="H420" s="50"/>
      <c r="I420" s="50"/>
      <c r="J420" s="50"/>
      <c r="K420" s="50"/>
      <c r="L420" s="50"/>
      <c r="M420" s="50"/>
      <c r="N420" s="50"/>
    </row>
    <row r="421" spans="2:14" s="7" customFormat="1" x14ac:dyDescent="0.25">
      <c r="B421" s="50"/>
      <c r="C421" s="50"/>
      <c r="D421" s="50"/>
      <c r="E421" s="53"/>
      <c r="F421" s="50"/>
      <c r="G421" s="50"/>
      <c r="H421" s="50"/>
      <c r="I421" s="50"/>
      <c r="J421" s="50"/>
      <c r="K421" s="50"/>
      <c r="L421" s="50"/>
      <c r="M421" s="50"/>
      <c r="N421" s="50"/>
    </row>
    <row r="422" spans="2:14" s="7" customFormat="1" x14ac:dyDescent="0.25">
      <c r="B422" s="50"/>
      <c r="C422" s="50"/>
      <c r="D422" s="50"/>
      <c r="E422" s="53"/>
      <c r="F422" s="50"/>
      <c r="G422" s="50"/>
      <c r="H422" s="50"/>
      <c r="I422" s="50"/>
      <c r="J422" s="50"/>
      <c r="K422" s="50"/>
      <c r="L422" s="50"/>
      <c r="M422" s="50"/>
      <c r="N422" s="50"/>
    </row>
    <row r="423" spans="2:14" s="7" customFormat="1" x14ac:dyDescent="0.25">
      <c r="B423" s="50"/>
      <c r="C423" s="50"/>
      <c r="D423" s="50"/>
      <c r="E423" s="53"/>
      <c r="F423" s="50"/>
      <c r="G423" s="50"/>
      <c r="H423" s="50"/>
      <c r="I423" s="50"/>
      <c r="J423" s="50"/>
      <c r="K423" s="50"/>
      <c r="L423" s="50"/>
      <c r="M423" s="50"/>
      <c r="N423" s="50"/>
    </row>
    <row r="424" spans="2:14" s="7" customFormat="1" x14ac:dyDescent="0.25">
      <c r="B424" s="50"/>
      <c r="C424" s="50"/>
      <c r="D424" s="50"/>
      <c r="E424" s="53"/>
      <c r="F424" s="50"/>
      <c r="G424" s="50"/>
      <c r="H424" s="50"/>
      <c r="I424" s="50"/>
      <c r="J424" s="50"/>
      <c r="K424" s="50"/>
      <c r="L424" s="50"/>
      <c r="M424" s="50"/>
      <c r="N424" s="50"/>
    </row>
    <row r="425" spans="2:14" s="7" customFormat="1" x14ac:dyDescent="0.25">
      <c r="B425" s="50"/>
      <c r="C425" s="50"/>
      <c r="D425" s="50"/>
      <c r="E425" s="53"/>
      <c r="F425" s="50"/>
      <c r="G425" s="50"/>
      <c r="H425" s="50"/>
      <c r="I425" s="50"/>
      <c r="J425" s="50"/>
      <c r="K425" s="50"/>
      <c r="L425" s="50"/>
      <c r="M425" s="50"/>
      <c r="N425" s="50"/>
    </row>
    <row r="426" spans="2:14" s="7" customFormat="1" x14ac:dyDescent="0.25">
      <c r="B426" s="50"/>
      <c r="C426" s="50"/>
      <c r="D426" s="50"/>
      <c r="E426" s="53"/>
      <c r="F426" s="50"/>
      <c r="G426" s="50"/>
      <c r="H426" s="50"/>
      <c r="I426" s="50"/>
      <c r="J426" s="50"/>
      <c r="K426" s="50"/>
      <c r="L426" s="50"/>
      <c r="M426" s="50"/>
      <c r="N426" s="50"/>
    </row>
    <row r="427" spans="2:14" s="7" customFormat="1" x14ac:dyDescent="0.25">
      <c r="B427" s="50"/>
      <c r="C427" s="50"/>
      <c r="D427" s="50"/>
      <c r="E427" s="53"/>
      <c r="F427" s="50"/>
      <c r="G427" s="50"/>
      <c r="H427" s="50"/>
      <c r="I427" s="50"/>
      <c r="J427" s="50"/>
      <c r="K427" s="50"/>
      <c r="L427" s="50"/>
      <c r="M427" s="50"/>
      <c r="N427" s="50"/>
    </row>
    <row r="428" spans="2:14" s="7" customFormat="1" x14ac:dyDescent="0.25">
      <c r="B428" s="50"/>
      <c r="C428" s="50"/>
      <c r="D428" s="50"/>
      <c r="E428" s="53"/>
      <c r="F428" s="50"/>
      <c r="G428" s="50"/>
      <c r="H428" s="50"/>
      <c r="I428" s="50"/>
      <c r="J428" s="50"/>
      <c r="K428" s="50"/>
      <c r="L428" s="50"/>
      <c r="M428" s="50"/>
      <c r="N428" s="50"/>
    </row>
    <row r="429" spans="2:14" s="7" customFormat="1" x14ac:dyDescent="0.25">
      <c r="B429" s="50"/>
      <c r="C429" s="50"/>
      <c r="D429" s="50"/>
      <c r="E429" s="53"/>
      <c r="F429" s="50"/>
      <c r="G429" s="50"/>
      <c r="H429" s="50"/>
      <c r="I429" s="50"/>
      <c r="J429" s="50"/>
      <c r="K429" s="50"/>
      <c r="L429" s="50"/>
      <c r="M429" s="50"/>
      <c r="N429" s="50"/>
    </row>
    <row r="430" spans="2:14" s="7" customFormat="1" x14ac:dyDescent="0.25">
      <c r="B430" s="50"/>
      <c r="C430" s="50"/>
      <c r="D430" s="50"/>
      <c r="E430" s="53"/>
      <c r="F430" s="50"/>
      <c r="G430" s="50"/>
      <c r="H430" s="50"/>
      <c r="I430" s="50"/>
      <c r="J430" s="50"/>
      <c r="K430" s="50"/>
      <c r="L430" s="50"/>
      <c r="M430" s="50"/>
      <c r="N430" s="50"/>
    </row>
    <row r="431" spans="2:14" s="7" customFormat="1" x14ac:dyDescent="0.25">
      <c r="B431" s="50"/>
      <c r="C431" s="50"/>
      <c r="D431" s="50"/>
      <c r="E431" s="53"/>
      <c r="F431" s="50"/>
      <c r="G431" s="50"/>
      <c r="H431" s="50"/>
      <c r="I431" s="50"/>
      <c r="J431" s="50"/>
      <c r="K431" s="50"/>
      <c r="L431" s="50"/>
      <c r="M431" s="50"/>
      <c r="N431" s="50"/>
    </row>
    <row r="432" spans="2:14" s="7" customFormat="1" x14ac:dyDescent="0.25">
      <c r="B432" s="50"/>
      <c r="C432" s="50"/>
      <c r="D432" s="50"/>
      <c r="E432" s="53"/>
      <c r="F432" s="50"/>
      <c r="G432" s="50"/>
      <c r="H432" s="50"/>
      <c r="I432" s="50"/>
      <c r="J432" s="50"/>
      <c r="K432" s="50"/>
      <c r="L432" s="50"/>
      <c r="M432" s="50"/>
      <c r="N432" s="50"/>
    </row>
    <row r="433" spans="2:14" s="7" customFormat="1" x14ac:dyDescent="0.25">
      <c r="B433" s="50"/>
      <c r="C433" s="50"/>
      <c r="D433" s="50"/>
      <c r="E433" s="53"/>
      <c r="F433" s="50"/>
      <c r="G433" s="50"/>
      <c r="H433" s="50"/>
      <c r="I433" s="50"/>
      <c r="J433" s="50"/>
      <c r="K433" s="50"/>
      <c r="L433" s="50"/>
      <c r="M433" s="50"/>
      <c r="N433" s="50"/>
    </row>
    <row r="434" spans="2:14" s="7" customFormat="1" x14ac:dyDescent="0.25">
      <c r="B434" s="50"/>
      <c r="C434" s="50"/>
      <c r="D434" s="50"/>
      <c r="E434" s="53"/>
      <c r="F434" s="50"/>
      <c r="G434" s="50"/>
      <c r="H434" s="50"/>
      <c r="I434" s="50"/>
      <c r="J434" s="50"/>
      <c r="K434" s="50"/>
      <c r="L434" s="50"/>
      <c r="M434" s="50"/>
      <c r="N434" s="50"/>
    </row>
    <row r="435" spans="2:14" s="7" customFormat="1" x14ac:dyDescent="0.25">
      <c r="B435" s="50"/>
      <c r="C435" s="50"/>
      <c r="D435" s="50"/>
      <c r="E435" s="53"/>
      <c r="F435" s="50"/>
      <c r="G435" s="50"/>
      <c r="H435" s="50"/>
      <c r="I435" s="50"/>
      <c r="J435" s="50"/>
      <c r="K435" s="50"/>
      <c r="L435" s="50"/>
      <c r="M435" s="50"/>
      <c r="N435" s="50"/>
    </row>
    <row r="436" spans="2:14" s="7" customFormat="1" x14ac:dyDescent="0.25">
      <c r="B436" s="50"/>
      <c r="C436" s="50"/>
      <c r="D436" s="50"/>
      <c r="E436" s="53"/>
      <c r="F436" s="50"/>
      <c r="G436" s="50"/>
      <c r="H436" s="50"/>
      <c r="I436" s="50"/>
      <c r="J436" s="50"/>
      <c r="K436" s="50"/>
      <c r="L436" s="50"/>
      <c r="M436" s="50"/>
      <c r="N436" s="50"/>
    </row>
    <row r="437" spans="2:14" s="7" customFormat="1" x14ac:dyDescent="0.25">
      <c r="B437" s="50"/>
      <c r="C437" s="50"/>
      <c r="D437" s="50"/>
      <c r="E437" s="53"/>
      <c r="F437" s="50"/>
      <c r="G437" s="50"/>
      <c r="H437" s="50"/>
      <c r="I437" s="50"/>
      <c r="J437" s="50"/>
      <c r="K437" s="50"/>
      <c r="L437" s="50"/>
      <c r="M437" s="50"/>
      <c r="N437" s="50"/>
    </row>
    <row r="438" spans="2:14" s="7" customFormat="1" x14ac:dyDescent="0.25">
      <c r="B438" s="50"/>
      <c r="C438" s="50"/>
      <c r="D438" s="50"/>
      <c r="E438" s="53"/>
      <c r="F438" s="50"/>
      <c r="G438" s="50"/>
      <c r="H438" s="50"/>
      <c r="I438" s="50"/>
      <c r="J438" s="50"/>
      <c r="K438" s="50"/>
      <c r="L438" s="50"/>
      <c r="M438" s="50"/>
      <c r="N438" s="50"/>
    </row>
    <row r="439" spans="2:14" s="7" customFormat="1" x14ac:dyDescent="0.25">
      <c r="B439" s="50"/>
      <c r="C439" s="50"/>
      <c r="D439" s="50"/>
      <c r="E439" s="53"/>
      <c r="F439" s="50"/>
      <c r="G439" s="50"/>
      <c r="H439" s="50"/>
      <c r="I439" s="50"/>
      <c r="J439" s="50"/>
      <c r="K439" s="50"/>
      <c r="L439" s="50"/>
      <c r="M439" s="50"/>
      <c r="N439" s="50"/>
    </row>
    <row r="440" spans="2:14" s="7" customFormat="1" x14ac:dyDescent="0.25">
      <c r="B440" s="50"/>
      <c r="C440" s="50"/>
      <c r="D440" s="50"/>
      <c r="E440" s="53"/>
      <c r="F440" s="50"/>
      <c r="G440" s="50"/>
      <c r="H440" s="50"/>
      <c r="I440" s="50"/>
      <c r="J440" s="50"/>
      <c r="K440" s="50"/>
      <c r="L440" s="50"/>
      <c r="M440" s="50"/>
      <c r="N440" s="50"/>
    </row>
    <row r="441" spans="2:14" s="7" customFormat="1" x14ac:dyDescent="0.25">
      <c r="B441" s="50"/>
      <c r="C441" s="50"/>
      <c r="D441" s="50"/>
      <c r="E441" s="53"/>
      <c r="F441" s="50"/>
      <c r="G441" s="50"/>
      <c r="H441" s="50"/>
      <c r="I441" s="50"/>
      <c r="J441" s="50"/>
      <c r="K441" s="50"/>
      <c r="L441" s="50"/>
      <c r="M441" s="50"/>
      <c r="N441" s="50"/>
    </row>
    <row r="442" spans="2:14" s="7" customFormat="1" x14ac:dyDescent="0.25">
      <c r="B442" s="50"/>
      <c r="C442" s="50"/>
      <c r="D442" s="50"/>
      <c r="E442" s="53"/>
      <c r="F442" s="50"/>
      <c r="G442" s="50"/>
      <c r="H442" s="50"/>
      <c r="I442" s="50"/>
      <c r="J442" s="50"/>
      <c r="K442" s="50"/>
      <c r="L442" s="50"/>
      <c r="M442" s="50"/>
      <c r="N442" s="50"/>
    </row>
    <row r="443" spans="2:14" s="7" customFormat="1" x14ac:dyDescent="0.25">
      <c r="B443" s="50"/>
      <c r="C443" s="50"/>
      <c r="D443" s="50"/>
      <c r="E443" s="53"/>
      <c r="F443" s="50"/>
      <c r="G443" s="50"/>
      <c r="H443" s="50"/>
      <c r="I443" s="50"/>
      <c r="J443" s="50"/>
      <c r="K443" s="50"/>
      <c r="L443" s="50"/>
      <c r="M443" s="50"/>
      <c r="N443" s="50"/>
    </row>
    <row r="444" spans="2:14" s="7" customFormat="1" x14ac:dyDescent="0.25">
      <c r="B444" s="50"/>
      <c r="C444" s="50"/>
      <c r="D444" s="50"/>
      <c r="E444" s="53"/>
      <c r="F444" s="50"/>
      <c r="G444" s="50"/>
      <c r="H444" s="50"/>
      <c r="I444" s="50"/>
      <c r="J444" s="50"/>
      <c r="K444" s="50"/>
      <c r="L444" s="50"/>
      <c r="M444" s="50"/>
      <c r="N444" s="50"/>
    </row>
    <row r="445" spans="2:14" s="7" customFormat="1" x14ac:dyDescent="0.25">
      <c r="B445" s="50"/>
      <c r="C445" s="50"/>
      <c r="D445" s="50"/>
      <c r="E445" s="53"/>
      <c r="F445" s="50"/>
      <c r="G445" s="50"/>
      <c r="H445" s="50"/>
      <c r="I445" s="50"/>
      <c r="J445" s="50"/>
      <c r="K445" s="50"/>
      <c r="L445" s="50"/>
      <c r="M445" s="50"/>
      <c r="N445" s="50"/>
    </row>
    <row r="446" spans="2:14" s="7" customFormat="1" x14ac:dyDescent="0.25">
      <c r="B446" s="50"/>
      <c r="C446" s="50"/>
      <c r="D446" s="50"/>
      <c r="E446" s="53"/>
      <c r="F446" s="50"/>
      <c r="G446" s="50"/>
      <c r="H446" s="50"/>
      <c r="I446" s="50"/>
      <c r="J446" s="50"/>
      <c r="K446" s="50"/>
      <c r="L446" s="50"/>
      <c r="M446" s="50"/>
      <c r="N446" s="50"/>
    </row>
    <row r="447" spans="2:14" s="7" customFormat="1" x14ac:dyDescent="0.25">
      <c r="B447" s="50"/>
      <c r="C447" s="50"/>
      <c r="D447" s="50"/>
      <c r="E447" s="53"/>
      <c r="F447" s="50"/>
      <c r="G447" s="50"/>
      <c r="H447" s="50"/>
      <c r="I447" s="50"/>
      <c r="J447" s="50"/>
      <c r="K447" s="50"/>
      <c r="L447" s="50"/>
      <c r="M447" s="50"/>
      <c r="N447" s="50"/>
    </row>
    <row r="448" spans="2:14" s="7" customFormat="1" x14ac:dyDescent="0.25">
      <c r="B448" s="50"/>
      <c r="C448" s="50"/>
      <c r="D448" s="50"/>
      <c r="E448" s="53"/>
      <c r="F448" s="50"/>
      <c r="G448" s="50"/>
      <c r="H448" s="50"/>
      <c r="I448" s="50"/>
      <c r="J448" s="50"/>
      <c r="K448" s="50"/>
      <c r="L448" s="50"/>
      <c r="M448" s="50"/>
      <c r="N448" s="50"/>
    </row>
    <row r="449" spans="2:14" s="7" customFormat="1" x14ac:dyDescent="0.25">
      <c r="B449" s="50"/>
      <c r="C449" s="50"/>
      <c r="D449" s="50"/>
      <c r="E449" s="53"/>
      <c r="F449" s="50"/>
      <c r="G449" s="50"/>
      <c r="H449" s="50"/>
      <c r="I449" s="50"/>
      <c r="J449" s="50"/>
      <c r="K449" s="50"/>
      <c r="L449" s="50"/>
      <c r="M449" s="50"/>
      <c r="N449" s="50"/>
    </row>
    <row r="450" spans="2:14" s="7" customFormat="1" x14ac:dyDescent="0.25">
      <c r="B450" s="50"/>
      <c r="C450" s="50"/>
      <c r="D450" s="50"/>
      <c r="E450" s="53"/>
      <c r="F450" s="50"/>
      <c r="G450" s="50"/>
      <c r="H450" s="50"/>
      <c r="I450" s="50"/>
      <c r="J450" s="50"/>
      <c r="K450" s="50"/>
      <c r="L450" s="50"/>
      <c r="M450" s="50"/>
      <c r="N450" s="50"/>
    </row>
    <row r="451" spans="2:14" s="7" customFormat="1" x14ac:dyDescent="0.25">
      <c r="B451" s="50"/>
      <c r="C451" s="50"/>
      <c r="D451" s="50"/>
      <c r="E451" s="53"/>
      <c r="F451" s="50"/>
      <c r="G451" s="50"/>
      <c r="H451" s="50"/>
      <c r="I451" s="50"/>
      <c r="J451" s="50"/>
      <c r="K451" s="50"/>
      <c r="L451" s="50"/>
      <c r="M451" s="50"/>
      <c r="N451" s="50"/>
    </row>
    <row r="452" spans="2:14" s="7" customFormat="1" x14ac:dyDescent="0.25">
      <c r="B452" s="50"/>
      <c r="C452" s="50"/>
      <c r="D452" s="50"/>
      <c r="E452" s="53"/>
      <c r="F452" s="50"/>
      <c r="G452" s="50"/>
      <c r="H452" s="50"/>
      <c r="I452" s="50"/>
      <c r="J452" s="50"/>
      <c r="K452" s="50"/>
      <c r="L452" s="50"/>
      <c r="M452" s="50"/>
      <c r="N452" s="50"/>
    </row>
    <row r="453" spans="2:14" s="7" customFormat="1" x14ac:dyDescent="0.25">
      <c r="B453" s="50"/>
      <c r="C453" s="50"/>
      <c r="D453" s="50"/>
      <c r="E453" s="53"/>
      <c r="F453" s="50"/>
      <c r="G453" s="50"/>
      <c r="H453" s="50"/>
      <c r="I453" s="50"/>
      <c r="J453" s="50"/>
      <c r="K453" s="50"/>
      <c r="L453" s="50"/>
      <c r="M453" s="50"/>
      <c r="N453" s="50"/>
    </row>
    <row r="454" spans="2:14" s="7" customFormat="1" x14ac:dyDescent="0.25">
      <c r="B454" s="50"/>
      <c r="C454" s="50"/>
      <c r="D454" s="50"/>
      <c r="E454" s="53"/>
      <c r="F454" s="50"/>
      <c r="G454" s="50"/>
      <c r="H454" s="50"/>
      <c r="I454" s="50"/>
      <c r="J454" s="50"/>
      <c r="K454" s="50"/>
      <c r="L454" s="50"/>
      <c r="M454" s="50"/>
      <c r="N454" s="50"/>
    </row>
    <row r="455" spans="2:14" s="7" customFormat="1" x14ac:dyDescent="0.25">
      <c r="B455" s="50"/>
      <c r="C455" s="50"/>
      <c r="D455" s="50"/>
      <c r="E455" s="53"/>
      <c r="F455" s="50"/>
      <c r="G455" s="50"/>
      <c r="H455" s="50"/>
      <c r="I455" s="50"/>
      <c r="J455" s="50"/>
      <c r="K455" s="50"/>
      <c r="L455" s="50"/>
      <c r="M455" s="50"/>
      <c r="N455" s="50"/>
    </row>
    <row r="456" spans="2:14" s="7" customFormat="1" x14ac:dyDescent="0.25">
      <c r="B456" s="50"/>
      <c r="C456" s="50"/>
      <c r="D456" s="50"/>
      <c r="E456" s="53"/>
      <c r="F456" s="50"/>
      <c r="G456" s="50"/>
      <c r="H456" s="50"/>
      <c r="I456" s="50"/>
      <c r="J456" s="50"/>
      <c r="K456" s="50"/>
      <c r="L456" s="50"/>
      <c r="M456" s="50"/>
      <c r="N456" s="50"/>
    </row>
    <row r="457" spans="2:14" s="7" customFormat="1" x14ac:dyDescent="0.25">
      <c r="B457" s="50"/>
      <c r="C457" s="50"/>
      <c r="D457" s="50"/>
      <c r="E457" s="53"/>
      <c r="F457" s="50"/>
      <c r="G457" s="50"/>
      <c r="H457" s="50"/>
      <c r="I457" s="50"/>
      <c r="J457" s="50"/>
      <c r="K457" s="50"/>
      <c r="L457" s="50"/>
      <c r="M457" s="50"/>
      <c r="N457" s="50"/>
    </row>
    <row r="458" spans="2:14" s="7" customFormat="1" x14ac:dyDescent="0.25">
      <c r="B458" s="50"/>
      <c r="C458" s="50"/>
      <c r="D458" s="50"/>
      <c r="E458" s="53"/>
      <c r="F458" s="50"/>
      <c r="G458" s="50"/>
      <c r="H458" s="50"/>
      <c r="I458" s="50"/>
      <c r="J458" s="50"/>
      <c r="K458" s="50"/>
      <c r="L458" s="50"/>
      <c r="M458" s="50"/>
      <c r="N458" s="50"/>
    </row>
    <row r="459" spans="2:14" s="7" customFormat="1" x14ac:dyDescent="0.25">
      <c r="B459" s="50"/>
      <c r="C459" s="50"/>
      <c r="D459" s="50"/>
      <c r="E459" s="53"/>
      <c r="F459" s="50"/>
      <c r="G459" s="50"/>
      <c r="H459" s="50"/>
      <c r="I459" s="50"/>
      <c r="J459" s="50"/>
      <c r="K459" s="50"/>
      <c r="L459" s="50"/>
      <c r="M459" s="50"/>
      <c r="N459" s="50"/>
    </row>
    <row r="460" spans="2:14" s="7" customFormat="1" x14ac:dyDescent="0.25">
      <c r="B460" s="50"/>
      <c r="C460" s="50"/>
      <c r="D460" s="50"/>
      <c r="E460" s="53"/>
      <c r="F460" s="50"/>
      <c r="G460" s="50"/>
      <c r="H460" s="50"/>
      <c r="I460" s="50"/>
      <c r="J460" s="50"/>
      <c r="K460" s="50"/>
      <c r="L460" s="50"/>
      <c r="M460" s="50"/>
      <c r="N460" s="50"/>
    </row>
    <row r="461" spans="2:14" s="7" customFormat="1" x14ac:dyDescent="0.25">
      <c r="B461" s="50"/>
      <c r="C461" s="50"/>
      <c r="D461" s="50"/>
      <c r="E461" s="53"/>
      <c r="F461" s="50"/>
      <c r="G461" s="50"/>
      <c r="H461" s="50"/>
      <c r="I461" s="50"/>
      <c r="J461" s="50"/>
      <c r="K461" s="50"/>
      <c r="L461" s="50"/>
      <c r="M461" s="50"/>
      <c r="N461" s="50"/>
    </row>
    <row r="462" spans="2:14" s="7" customFormat="1" x14ac:dyDescent="0.25">
      <c r="B462" s="50"/>
      <c r="C462" s="50"/>
      <c r="D462" s="50"/>
      <c r="E462" s="53"/>
      <c r="F462" s="50"/>
      <c r="G462" s="50"/>
      <c r="H462" s="50"/>
      <c r="I462" s="50"/>
      <c r="J462" s="50"/>
      <c r="K462" s="50"/>
      <c r="L462" s="50"/>
      <c r="M462" s="50"/>
      <c r="N462" s="50"/>
    </row>
    <row r="463" spans="2:14" s="7" customFormat="1" x14ac:dyDescent="0.25">
      <c r="B463" s="50"/>
      <c r="C463" s="50"/>
      <c r="D463" s="50"/>
      <c r="E463" s="53"/>
      <c r="F463" s="50"/>
      <c r="G463" s="50"/>
      <c r="H463" s="50"/>
      <c r="I463" s="50"/>
      <c r="J463" s="50"/>
      <c r="K463" s="50"/>
      <c r="L463" s="50"/>
      <c r="M463" s="50"/>
      <c r="N463" s="50"/>
    </row>
    <row r="464" spans="2:14" s="7" customFormat="1" x14ac:dyDescent="0.25">
      <c r="B464" s="50"/>
      <c r="C464" s="50"/>
      <c r="D464" s="50"/>
      <c r="E464" s="53"/>
      <c r="F464" s="50"/>
      <c r="G464" s="50"/>
      <c r="H464" s="50"/>
      <c r="I464" s="50"/>
      <c r="J464" s="50"/>
      <c r="K464" s="50"/>
      <c r="L464" s="50"/>
      <c r="M464" s="50"/>
      <c r="N464" s="50"/>
    </row>
    <row r="465" spans="2:14" s="7" customFormat="1" x14ac:dyDescent="0.25">
      <c r="B465" s="50"/>
      <c r="C465" s="50"/>
      <c r="D465" s="50"/>
      <c r="E465" s="53"/>
      <c r="F465" s="50"/>
      <c r="G465" s="50"/>
      <c r="H465" s="50"/>
      <c r="I465" s="50"/>
      <c r="J465" s="50"/>
      <c r="K465" s="50"/>
      <c r="L465" s="50"/>
      <c r="M465" s="50"/>
      <c r="N465" s="50"/>
    </row>
    <row r="466" spans="2:14" s="7" customFormat="1" x14ac:dyDescent="0.25">
      <c r="B466" s="50"/>
      <c r="C466" s="50"/>
      <c r="D466" s="50"/>
      <c r="E466" s="53"/>
      <c r="F466" s="50"/>
      <c r="G466" s="50"/>
      <c r="H466" s="50"/>
      <c r="I466" s="50"/>
      <c r="J466" s="50"/>
      <c r="K466" s="50"/>
      <c r="L466" s="50"/>
      <c r="M466" s="50"/>
      <c r="N466" s="50"/>
    </row>
    <row r="467" spans="2:14" s="7" customFormat="1" x14ac:dyDescent="0.25">
      <c r="B467" s="50"/>
      <c r="C467" s="50"/>
      <c r="D467" s="50"/>
      <c r="E467" s="53"/>
      <c r="F467" s="50"/>
      <c r="G467" s="50"/>
      <c r="H467" s="50"/>
      <c r="I467" s="50"/>
      <c r="J467" s="50"/>
      <c r="K467" s="50"/>
      <c r="L467" s="50"/>
      <c r="M467" s="50"/>
      <c r="N467" s="50"/>
    </row>
    <row r="468" spans="2:14" s="7" customFormat="1" x14ac:dyDescent="0.25">
      <c r="B468" s="50"/>
      <c r="C468" s="50"/>
      <c r="D468" s="50"/>
      <c r="E468" s="53"/>
      <c r="F468" s="50"/>
      <c r="G468" s="50"/>
      <c r="H468" s="50"/>
      <c r="I468" s="50"/>
      <c r="J468" s="50"/>
      <c r="K468" s="50"/>
      <c r="L468" s="50"/>
      <c r="M468" s="50"/>
      <c r="N468" s="50"/>
    </row>
    <row r="469" spans="2:14" s="7" customFormat="1" x14ac:dyDescent="0.25">
      <c r="B469" s="50"/>
      <c r="C469" s="50"/>
      <c r="D469" s="50"/>
      <c r="E469" s="53"/>
      <c r="F469" s="50"/>
      <c r="G469" s="50"/>
      <c r="H469" s="50"/>
      <c r="I469" s="50"/>
      <c r="J469" s="50"/>
      <c r="K469" s="50"/>
      <c r="L469" s="50"/>
      <c r="M469" s="50"/>
      <c r="N469" s="50"/>
    </row>
    <row r="470" spans="2:14" s="7" customFormat="1" x14ac:dyDescent="0.25">
      <c r="B470" s="50"/>
      <c r="C470" s="50"/>
      <c r="D470" s="50"/>
      <c r="E470" s="53"/>
      <c r="F470" s="50"/>
      <c r="G470" s="50"/>
      <c r="H470" s="50"/>
      <c r="I470" s="50"/>
      <c r="J470" s="50"/>
      <c r="K470" s="50"/>
      <c r="L470" s="50"/>
      <c r="M470" s="50"/>
      <c r="N470" s="50"/>
    </row>
    <row r="471" spans="2:14" s="7" customFormat="1" x14ac:dyDescent="0.25">
      <c r="B471" s="50"/>
      <c r="C471" s="50"/>
      <c r="D471" s="50"/>
      <c r="E471" s="53"/>
      <c r="F471" s="50"/>
      <c r="G471" s="50"/>
      <c r="H471" s="50"/>
      <c r="I471" s="50"/>
      <c r="J471" s="50"/>
      <c r="K471" s="50"/>
      <c r="L471" s="50"/>
      <c r="M471" s="50"/>
      <c r="N471" s="50"/>
    </row>
    <row r="472" spans="2:14" s="7" customFormat="1" x14ac:dyDescent="0.25">
      <c r="B472" s="50"/>
      <c r="C472" s="50"/>
      <c r="D472" s="50"/>
      <c r="E472" s="53"/>
      <c r="F472" s="50"/>
      <c r="G472" s="50"/>
      <c r="H472" s="50"/>
      <c r="I472" s="50"/>
      <c r="J472" s="50"/>
      <c r="K472" s="50"/>
      <c r="L472" s="50"/>
      <c r="M472" s="50"/>
      <c r="N472" s="50"/>
    </row>
    <row r="473" spans="2:14" s="7" customFormat="1" x14ac:dyDescent="0.25">
      <c r="B473" s="50"/>
      <c r="C473" s="50"/>
      <c r="D473" s="50"/>
      <c r="E473" s="53"/>
      <c r="F473" s="50"/>
      <c r="G473" s="50"/>
      <c r="H473" s="50"/>
      <c r="I473" s="50"/>
      <c r="J473" s="50"/>
      <c r="K473" s="50"/>
      <c r="L473" s="50"/>
      <c r="M473" s="50"/>
      <c r="N473" s="50"/>
    </row>
    <row r="474" spans="2:14" s="7" customFormat="1" x14ac:dyDescent="0.25">
      <c r="B474" s="50"/>
      <c r="C474" s="50"/>
      <c r="D474" s="50"/>
      <c r="E474" s="53"/>
      <c r="F474" s="50"/>
      <c r="G474" s="50"/>
      <c r="H474" s="50"/>
      <c r="I474" s="50"/>
      <c r="J474" s="50"/>
      <c r="K474" s="50"/>
      <c r="L474" s="50"/>
      <c r="M474" s="50"/>
      <c r="N474" s="50"/>
    </row>
    <row r="475" spans="2:14" s="7" customFormat="1" x14ac:dyDescent="0.25">
      <c r="B475" s="50"/>
      <c r="C475" s="50"/>
      <c r="D475" s="50"/>
      <c r="E475" s="53"/>
      <c r="F475" s="50"/>
      <c r="G475" s="50"/>
      <c r="H475" s="50"/>
      <c r="I475" s="50"/>
      <c r="J475" s="50"/>
      <c r="K475" s="50"/>
      <c r="L475" s="50"/>
      <c r="M475" s="50"/>
      <c r="N475" s="50"/>
    </row>
    <row r="476" spans="2:14" s="7" customFormat="1" x14ac:dyDescent="0.25">
      <c r="B476" s="50"/>
      <c r="C476" s="50"/>
      <c r="D476" s="50"/>
      <c r="E476" s="53"/>
      <c r="F476" s="50"/>
      <c r="G476" s="50"/>
      <c r="H476" s="50"/>
      <c r="I476" s="50"/>
      <c r="J476" s="50"/>
      <c r="K476" s="50"/>
      <c r="L476" s="50"/>
      <c r="M476" s="50"/>
      <c r="N476" s="50"/>
    </row>
    <row r="477" spans="2:14" s="7" customFormat="1" x14ac:dyDescent="0.25">
      <c r="B477" s="50"/>
      <c r="C477" s="50"/>
      <c r="D477" s="50"/>
      <c r="E477" s="53"/>
      <c r="F477" s="50"/>
      <c r="G477" s="50"/>
      <c r="H477" s="50"/>
      <c r="I477" s="50"/>
      <c r="J477" s="50"/>
      <c r="K477" s="50"/>
      <c r="L477" s="50"/>
      <c r="M477" s="50"/>
      <c r="N477" s="50"/>
    </row>
    <row r="478" spans="2:14" s="7" customFormat="1" x14ac:dyDescent="0.25">
      <c r="B478" s="50"/>
      <c r="C478" s="50"/>
      <c r="D478" s="50"/>
      <c r="E478" s="53"/>
      <c r="F478" s="50"/>
      <c r="G478" s="50"/>
      <c r="H478" s="50"/>
      <c r="I478" s="50"/>
      <c r="J478" s="50"/>
      <c r="K478" s="50"/>
      <c r="L478" s="50"/>
      <c r="M478" s="50"/>
      <c r="N478" s="50"/>
    </row>
    <row r="479" spans="2:14" s="7" customFormat="1" x14ac:dyDescent="0.25">
      <c r="B479" s="50"/>
      <c r="C479" s="50"/>
      <c r="D479" s="50"/>
      <c r="E479" s="53"/>
      <c r="F479" s="50"/>
      <c r="G479" s="50"/>
      <c r="H479" s="50"/>
      <c r="I479" s="50"/>
      <c r="J479" s="50"/>
      <c r="K479" s="50"/>
      <c r="L479" s="50"/>
      <c r="M479" s="50"/>
      <c r="N479" s="50"/>
    </row>
    <row r="480" spans="2:14" s="7" customFormat="1" x14ac:dyDescent="0.25">
      <c r="B480" s="50"/>
      <c r="C480" s="50"/>
      <c r="D480" s="50"/>
      <c r="E480" s="53"/>
      <c r="F480" s="50"/>
      <c r="G480" s="50"/>
      <c r="H480" s="50"/>
      <c r="I480" s="50"/>
      <c r="J480" s="50"/>
      <c r="K480" s="50"/>
      <c r="L480" s="50"/>
      <c r="M480" s="50"/>
      <c r="N480" s="50"/>
    </row>
    <row r="481" spans="2:14" s="7" customFormat="1" x14ac:dyDescent="0.25">
      <c r="B481" s="50"/>
      <c r="C481" s="50"/>
      <c r="D481" s="50"/>
      <c r="E481" s="53"/>
      <c r="F481" s="50"/>
      <c r="G481" s="50"/>
      <c r="H481" s="50"/>
      <c r="I481" s="50"/>
      <c r="J481" s="50"/>
      <c r="K481" s="50"/>
      <c r="L481" s="50"/>
      <c r="M481" s="50"/>
      <c r="N481" s="50"/>
    </row>
  </sheetData>
  <mergeCells count="1">
    <mergeCell ref="A1:N1"/>
  </mergeCells>
  <phoneticPr fontId="10" type="noConversion"/>
  <pageMargins left="0" right="0" top="0" bottom="0" header="0" footer="0"/>
  <pageSetup paperSize="9" scale="59" fitToHeight="0" orientation="landscape" r:id="rId1"/>
  <rowBreaks count="1" manualBreakCount="1">
    <brk id="123" max="30" man="1"/>
  </rowBreaks>
  <colBreaks count="2" manualBreakCount="2">
    <brk id="14" max="1048575" man="1"/>
    <brk id="16" max="1048575" man="1"/>
  </col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82"/>
  <sheetViews>
    <sheetView view="pageBreakPreview" zoomScale="90" zoomScaleNormal="85" zoomScaleSheetLayoutView="90" workbookViewId="0">
      <selection activeCell="I26" sqref="I26"/>
    </sheetView>
  </sheetViews>
  <sheetFormatPr defaultRowHeight="15" x14ac:dyDescent="0.25"/>
  <cols>
    <col min="1" max="1" width="9.28515625" customWidth="1"/>
    <col min="2" max="2" width="13" customWidth="1"/>
    <col min="3" max="3" width="16.28515625" customWidth="1"/>
    <col min="4" max="4" width="15.42578125" customWidth="1"/>
    <col min="5" max="5" width="14.5703125" customWidth="1"/>
    <col min="6" max="6" width="14.28515625" customWidth="1"/>
    <col min="7" max="7" width="16.28515625" customWidth="1"/>
    <col min="8" max="8" width="17.28515625" customWidth="1"/>
    <col min="9" max="9" width="21.28515625" customWidth="1"/>
    <col min="10" max="10" width="18.42578125" customWidth="1"/>
    <col min="11" max="11" width="16" customWidth="1"/>
    <col min="12" max="12" width="19" customWidth="1"/>
    <col min="13" max="13" width="15.85546875" customWidth="1"/>
    <col min="14" max="14" width="9.42578125" customWidth="1"/>
  </cols>
  <sheetData>
    <row r="1" spans="1:17" ht="75.75" customHeight="1" x14ac:dyDescent="0.85">
      <c r="A1" s="518" t="s">
        <v>26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</row>
    <row r="2" spans="1:17" ht="110.25" x14ac:dyDescent="0.25">
      <c r="A2" s="62" t="s">
        <v>36</v>
      </c>
      <c r="B2" s="60" t="s">
        <v>12</v>
      </c>
      <c r="C2" s="60" t="s">
        <v>227</v>
      </c>
      <c r="D2" s="60" t="s">
        <v>22</v>
      </c>
      <c r="E2" s="61" t="s">
        <v>23</v>
      </c>
      <c r="F2" s="61" t="s">
        <v>2</v>
      </c>
      <c r="G2" s="60" t="s">
        <v>24</v>
      </c>
      <c r="H2" s="58" t="s">
        <v>37</v>
      </c>
      <c r="I2" s="60" t="s">
        <v>15</v>
      </c>
      <c r="J2" s="60" t="s">
        <v>1</v>
      </c>
      <c r="K2" s="60" t="s">
        <v>10</v>
      </c>
      <c r="L2" s="60" t="s">
        <v>11</v>
      </c>
      <c r="M2" s="60" t="s">
        <v>21</v>
      </c>
      <c r="N2" s="60" t="s">
        <v>28</v>
      </c>
      <c r="O2" s="62" t="s">
        <v>20</v>
      </c>
    </row>
    <row r="3" spans="1:17" s="7" customFormat="1" ht="56.25" x14ac:dyDescent="0.25">
      <c r="A3" s="104">
        <f t="shared" ref="A3:A34" si="0">ROW()-2</f>
        <v>1</v>
      </c>
      <c r="B3" s="87" t="s">
        <v>137</v>
      </c>
      <c r="C3" s="89" t="s">
        <v>222</v>
      </c>
      <c r="D3" s="87" t="s">
        <v>134</v>
      </c>
      <c r="E3" s="89">
        <f>SUM(Таблица23[[#This Row],[Средний балл аттестата]:[Балл первоочередной]])</f>
        <v>113.56</v>
      </c>
      <c r="F3" s="87">
        <v>4.5599999999999996</v>
      </c>
      <c r="G3" s="220">
        <v>9</v>
      </c>
      <c r="H3" s="87">
        <v>100</v>
      </c>
      <c r="I3" s="87" t="s">
        <v>476</v>
      </c>
      <c r="J3" s="87" t="s">
        <v>183</v>
      </c>
      <c r="K3" s="87"/>
      <c r="L3" s="87"/>
      <c r="M3" s="87" t="s">
        <v>42</v>
      </c>
      <c r="N3" s="87" t="s">
        <v>145</v>
      </c>
      <c r="O3" s="109" t="s">
        <v>42</v>
      </c>
    </row>
    <row r="4" spans="1:17" s="7" customFormat="1" ht="69" customHeight="1" x14ac:dyDescent="0.25">
      <c r="A4" s="104">
        <f t="shared" si="0"/>
        <v>2</v>
      </c>
      <c r="B4" s="106" t="s">
        <v>702</v>
      </c>
      <c r="C4" s="90" t="s">
        <v>222</v>
      </c>
      <c r="D4" s="105" t="s">
        <v>134</v>
      </c>
      <c r="E4" s="108">
        <f>SUM(Таблица23[[#This Row],[Средний балл аттестата]:[Балл первоочередной]])</f>
        <v>15</v>
      </c>
      <c r="F4" s="108">
        <v>5</v>
      </c>
      <c r="G4" s="221">
        <v>10</v>
      </c>
      <c r="H4" s="108"/>
      <c r="I4" s="87" t="s">
        <v>476</v>
      </c>
      <c r="J4" s="87" t="s">
        <v>183</v>
      </c>
      <c r="K4" s="105"/>
      <c r="L4" s="105"/>
      <c r="M4" s="105" t="s">
        <v>42</v>
      </c>
      <c r="N4" s="105" t="s">
        <v>42</v>
      </c>
      <c r="O4" s="109" t="s">
        <v>42</v>
      </c>
      <c r="P4" s="84"/>
      <c r="Q4" s="84"/>
    </row>
    <row r="5" spans="1:17" s="85" customFormat="1" ht="37.5" x14ac:dyDescent="0.25">
      <c r="A5" s="104">
        <f t="shared" si="0"/>
        <v>3</v>
      </c>
      <c r="B5" s="106" t="s">
        <v>1010</v>
      </c>
      <c r="C5" s="90" t="s">
        <v>222</v>
      </c>
      <c r="D5" s="105" t="s">
        <v>134</v>
      </c>
      <c r="E5" s="108">
        <f>SUM(Таблица23[[#This Row],[Средний балл аттестата]:[Балл первоочередной]])</f>
        <v>14.41</v>
      </c>
      <c r="F5" s="108">
        <v>4.41</v>
      </c>
      <c r="G5" s="221">
        <v>10</v>
      </c>
      <c r="H5" s="108"/>
      <c r="I5" s="87" t="s">
        <v>477</v>
      </c>
      <c r="J5" s="87" t="s">
        <v>183</v>
      </c>
      <c r="K5" s="105"/>
      <c r="L5" s="105"/>
      <c r="M5" s="105" t="s">
        <v>42</v>
      </c>
      <c r="N5" s="105" t="s">
        <v>42</v>
      </c>
      <c r="O5" s="109" t="s">
        <v>42</v>
      </c>
      <c r="P5" s="191"/>
      <c r="Q5" s="191"/>
    </row>
    <row r="6" spans="1:17" s="7" customFormat="1" ht="37.5" x14ac:dyDescent="0.25">
      <c r="A6" s="104">
        <f t="shared" si="0"/>
        <v>4</v>
      </c>
      <c r="B6" s="106" t="s">
        <v>160</v>
      </c>
      <c r="C6" s="89" t="s">
        <v>222</v>
      </c>
      <c r="D6" s="105" t="s">
        <v>134</v>
      </c>
      <c r="E6" s="108">
        <f>SUM(Таблица23[[#This Row],[Средний балл аттестата]:[Балл первоочередной]])</f>
        <v>14.4</v>
      </c>
      <c r="F6" s="108">
        <v>4.4000000000000004</v>
      </c>
      <c r="G6" s="221">
        <v>10</v>
      </c>
      <c r="H6" s="108"/>
      <c r="I6" s="87" t="s">
        <v>476</v>
      </c>
      <c r="J6" s="87" t="s">
        <v>183</v>
      </c>
      <c r="K6" s="105"/>
      <c r="L6" s="105"/>
      <c r="M6" s="105" t="s">
        <v>42</v>
      </c>
      <c r="N6" s="105" t="s">
        <v>42</v>
      </c>
      <c r="O6" s="105" t="s">
        <v>42</v>
      </c>
      <c r="P6" s="84"/>
      <c r="Q6" s="84"/>
    </row>
    <row r="7" spans="1:17" s="7" customFormat="1" ht="79.5" customHeight="1" x14ac:dyDescent="0.25">
      <c r="A7" s="95">
        <f t="shared" si="0"/>
        <v>5</v>
      </c>
      <c r="B7" s="94" t="s">
        <v>634</v>
      </c>
      <c r="C7" s="87" t="s">
        <v>222</v>
      </c>
      <c r="D7" s="94" t="s">
        <v>134</v>
      </c>
      <c r="E7" s="97">
        <f>SUM(Таблица23[[#This Row],[Средний балл аттестата]:[Балл первоочередной]])</f>
        <v>14.35</v>
      </c>
      <c r="F7" s="97">
        <v>4.3499999999999996</v>
      </c>
      <c r="G7" s="222">
        <v>10</v>
      </c>
      <c r="H7" s="97"/>
      <c r="I7" s="87" t="s">
        <v>477</v>
      </c>
      <c r="J7" s="87" t="s">
        <v>183</v>
      </c>
      <c r="K7" s="94"/>
      <c r="L7" s="94"/>
      <c r="M7" s="94" t="s">
        <v>42</v>
      </c>
      <c r="N7" s="94" t="s">
        <v>42</v>
      </c>
      <c r="O7" s="94" t="s">
        <v>42</v>
      </c>
    </row>
    <row r="8" spans="1:17" s="7" customFormat="1" ht="37.5" x14ac:dyDescent="0.25">
      <c r="A8" s="104">
        <f t="shared" si="0"/>
        <v>6</v>
      </c>
      <c r="B8" s="90" t="s">
        <v>237</v>
      </c>
      <c r="C8" s="90" t="s">
        <v>222</v>
      </c>
      <c r="D8" s="90" t="s">
        <v>134</v>
      </c>
      <c r="E8" s="89">
        <f>SUM(Таблица23[[#This Row],[Средний балл аттестата]:[Балл первоочередной]])</f>
        <v>14</v>
      </c>
      <c r="F8" s="89">
        <v>5</v>
      </c>
      <c r="G8" s="220">
        <v>9</v>
      </c>
      <c r="H8" s="89"/>
      <c r="I8" s="87" t="s">
        <v>477</v>
      </c>
      <c r="J8" s="87" t="s">
        <v>183</v>
      </c>
      <c r="K8" s="87"/>
      <c r="L8" s="87"/>
      <c r="M8" s="87" t="s">
        <v>42</v>
      </c>
      <c r="N8" s="87" t="s">
        <v>42</v>
      </c>
      <c r="O8" s="109" t="s">
        <v>42</v>
      </c>
      <c r="P8" s="84"/>
      <c r="Q8" s="84"/>
    </row>
    <row r="9" spans="1:17" s="7" customFormat="1" ht="56.25" x14ac:dyDescent="0.25">
      <c r="A9" s="104">
        <f t="shared" si="0"/>
        <v>7</v>
      </c>
      <c r="B9" s="90" t="s">
        <v>503</v>
      </c>
      <c r="C9" s="90" t="s">
        <v>222</v>
      </c>
      <c r="D9" s="87" t="s">
        <v>134</v>
      </c>
      <c r="E9" s="89">
        <f>SUM(Таблица23[[#This Row],[Средний балл аттестата]:[Балл первоочередной]])</f>
        <v>13.59</v>
      </c>
      <c r="F9" s="89">
        <v>4.59</v>
      </c>
      <c r="G9" s="220">
        <v>9</v>
      </c>
      <c r="H9" s="87"/>
      <c r="I9" s="87" t="s">
        <v>477</v>
      </c>
      <c r="J9" s="87" t="s">
        <v>183</v>
      </c>
      <c r="K9" s="87"/>
      <c r="L9" s="87"/>
      <c r="M9" s="87" t="s">
        <v>42</v>
      </c>
      <c r="N9" s="492" t="s">
        <v>917</v>
      </c>
      <c r="O9" s="109" t="s">
        <v>42</v>
      </c>
      <c r="P9" s="84"/>
      <c r="Q9" s="84"/>
    </row>
    <row r="10" spans="1:17" s="85" customFormat="1" ht="147" customHeight="1" x14ac:dyDescent="0.25">
      <c r="A10" s="95">
        <f t="shared" si="0"/>
        <v>8</v>
      </c>
      <c r="B10" s="95" t="s">
        <v>1066</v>
      </c>
      <c r="C10" s="90" t="s">
        <v>222</v>
      </c>
      <c r="D10" s="97" t="s">
        <v>134</v>
      </c>
      <c r="E10" s="97">
        <f>SUM(Таблица23[[#This Row],[Средний балл аттестата]:[Балл первоочередной]])</f>
        <v>13.530000000000001</v>
      </c>
      <c r="F10" s="97">
        <v>4.53</v>
      </c>
      <c r="G10" s="222">
        <v>9</v>
      </c>
      <c r="H10" s="97"/>
      <c r="I10" s="87" t="s">
        <v>476</v>
      </c>
      <c r="J10" s="87" t="s">
        <v>183</v>
      </c>
      <c r="K10" s="94"/>
      <c r="L10" s="94"/>
      <c r="M10" s="94" t="s">
        <v>42</v>
      </c>
      <c r="N10" s="94" t="s">
        <v>42</v>
      </c>
      <c r="O10" s="94" t="s">
        <v>42</v>
      </c>
    </row>
    <row r="11" spans="1:17" s="85" customFormat="1" ht="37.5" x14ac:dyDescent="0.3">
      <c r="A11" s="104">
        <f t="shared" si="0"/>
        <v>9</v>
      </c>
      <c r="B11" s="87" t="s">
        <v>652</v>
      </c>
      <c r="C11" s="87" t="s">
        <v>222</v>
      </c>
      <c r="D11" s="87" t="s">
        <v>134</v>
      </c>
      <c r="E11" s="89">
        <f>SUM(Таблица23[[#This Row],[Средний балл аттестата]:[Балл первоочередной]])</f>
        <v>13.5</v>
      </c>
      <c r="F11" s="87">
        <v>4.5</v>
      </c>
      <c r="G11" s="223">
        <v>9</v>
      </c>
      <c r="H11" s="101"/>
      <c r="I11" s="87" t="s">
        <v>476</v>
      </c>
      <c r="J11" s="87" t="s">
        <v>183</v>
      </c>
      <c r="K11" s="87"/>
      <c r="L11" s="103"/>
      <c r="M11" s="103" t="s">
        <v>42</v>
      </c>
      <c r="N11" s="87" t="s">
        <v>42</v>
      </c>
      <c r="O11" s="109" t="s">
        <v>44</v>
      </c>
      <c r="P11" s="191"/>
      <c r="Q11" s="191"/>
    </row>
    <row r="12" spans="1:17" s="7" customFormat="1" ht="37.5" x14ac:dyDescent="0.25">
      <c r="A12" s="104">
        <f t="shared" si="0"/>
        <v>10</v>
      </c>
      <c r="B12" s="90" t="s">
        <v>381</v>
      </c>
      <c r="C12" s="90" t="s">
        <v>222</v>
      </c>
      <c r="D12" s="87" t="s">
        <v>134</v>
      </c>
      <c r="E12" s="89">
        <f>SUM(Таблица23[[#This Row],[Средний балл аттестата]:[Балл первоочередной]])</f>
        <v>13.41</v>
      </c>
      <c r="F12" s="89">
        <v>4.41</v>
      </c>
      <c r="G12" s="220">
        <v>9</v>
      </c>
      <c r="H12" s="89"/>
      <c r="I12" s="87" t="s">
        <v>476</v>
      </c>
      <c r="J12" s="87" t="s">
        <v>183</v>
      </c>
      <c r="K12" s="87"/>
      <c r="L12" s="87"/>
      <c r="M12" s="87" t="s">
        <v>42</v>
      </c>
      <c r="N12" s="87" t="s">
        <v>42</v>
      </c>
      <c r="O12" s="109" t="s">
        <v>42</v>
      </c>
      <c r="P12" s="84"/>
      <c r="Q12" s="84"/>
    </row>
    <row r="13" spans="1:17" s="7" customFormat="1" ht="37.5" x14ac:dyDescent="0.25">
      <c r="A13" s="104">
        <f t="shared" si="0"/>
        <v>11</v>
      </c>
      <c r="B13" s="90" t="s">
        <v>182</v>
      </c>
      <c r="C13" s="89" t="s">
        <v>222</v>
      </c>
      <c r="D13" s="87" t="s">
        <v>134</v>
      </c>
      <c r="E13" s="89">
        <f>SUM(Таблица23[[#This Row],[Средний балл аттестата]:[Балл первоочередной]])</f>
        <v>13.35</v>
      </c>
      <c r="F13" s="87">
        <v>4.3499999999999996</v>
      </c>
      <c r="G13" s="220">
        <v>9</v>
      </c>
      <c r="H13" s="89"/>
      <c r="I13" s="87" t="s">
        <v>476</v>
      </c>
      <c r="J13" s="87" t="s">
        <v>183</v>
      </c>
      <c r="K13" s="87"/>
      <c r="L13" s="87"/>
      <c r="M13" s="87" t="s">
        <v>42</v>
      </c>
      <c r="N13" s="87" t="s">
        <v>42</v>
      </c>
      <c r="O13" s="109" t="s">
        <v>42</v>
      </c>
      <c r="P13" s="84"/>
      <c r="Q13" s="84"/>
    </row>
    <row r="14" spans="1:17" s="7" customFormat="1" ht="37.5" x14ac:dyDescent="0.25">
      <c r="A14" s="104">
        <f t="shared" si="0"/>
        <v>12</v>
      </c>
      <c r="B14" s="90" t="s">
        <v>187</v>
      </c>
      <c r="C14" s="87" t="s">
        <v>222</v>
      </c>
      <c r="D14" s="87" t="s">
        <v>134</v>
      </c>
      <c r="E14" s="89">
        <f>SUM(Таблица23[[#This Row],[Средний балл аттестата]:[Балл первоочередной]])</f>
        <v>13.35</v>
      </c>
      <c r="F14" s="89">
        <v>4.3499999999999996</v>
      </c>
      <c r="G14" s="220">
        <v>9</v>
      </c>
      <c r="H14" s="87"/>
      <c r="I14" s="87" t="s">
        <v>479</v>
      </c>
      <c r="J14" s="87" t="s">
        <v>183</v>
      </c>
      <c r="K14" s="87"/>
      <c r="L14" s="87"/>
      <c r="M14" s="87" t="s">
        <v>42</v>
      </c>
      <c r="N14" s="87" t="s">
        <v>42</v>
      </c>
      <c r="O14" s="109" t="s">
        <v>42</v>
      </c>
      <c r="P14" s="84"/>
      <c r="Q14" s="84"/>
    </row>
    <row r="15" spans="1:17" s="7" customFormat="1" ht="37.5" x14ac:dyDescent="0.25">
      <c r="A15" s="104">
        <f t="shared" si="0"/>
        <v>13</v>
      </c>
      <c r="B15" s="87" t="s">
        <v>207</v>
      </c>
      <c r="C15" s="89" t="s">
        <v>222</v>
      </c>
      <c r="D15" s="87" t="s">
        <v>134</v>
      </c>
      <c r="E15" s="89">
        <f>SUM(Таблица23[[#This Row],[Средний балл аттестата]:[Балл первоочередной]])</f>
        <v>13.33</v>
      </c>
      <c r="F15" s="89">
        <v>4.33</v>
      </c>
      <c r="G15" s="220">
        <v>9</v>
      </c>
      <c r="H15" s="89"/>
      <c r="I15" s="87" t="s">
        <v>476</v>
      </c>
      <c r="J15" s="87" t="s">
        <v>183</v>
      </c>
      <c r="K15" s="87" t="s">
        <v>5</v>
      </c>
      <c r="L15" s="87"/>
      <c r="M15" s="87" t="s">
        <v>42</v>
      </c>
      <c r="N15" s="87" t="s">
        <v>42</v>
      </c>
      <c r="O15" s="109" t="s">
        <v>42</v>
      </c>
      <c r="P15" s="84"/>
      <c r="Q15" s="84"/>
    </row>
    <row r="16" spans="1:17" s="7" customFormat="1" ht="37.5" x14ac:dyDescent="0.25">
      <c r="A16" s="104">
        <f t="shared" si="0"/>
        <v>14</v>
      </c>
      <c r="B16" s="90" t="s">
        <v>380</v>
      </c>
      <c r="C16" s="90" t="s">
        <v>222</v>
      </c>
      <c r="D16" s="87" t="s">
        <v>134</v>
      </c>
      <c r="E16" s="89">
        <f>SUM(Таблица23[[#This Row],[Средний балл аттестата]:[Балл первоочередной]])</f>
        <v>13.26</v>
      </c>
      <c r="F16" s="89">
        <v>4.26</v>
      </c>
      <c r="G16" s="220">
        <v>9</v>
      </c>
      <c r="H16" s="87"/>
      <c r="I16" s="87" t="s">
        <v>477</v>
      </c>
      <c r="J16" s="87" t="s">
        <v>183</v>
      </c>
      <c r="K16" s="87" t="s">
        <v>33</v>
      </c>
      <c r="L16" s="87"/>
      <c r="M16" s="87" t="s">
        <v>42</v>
      </c>
      <c r="N16" s="87" t="s">
        <v>42</v>
      </c>
      <c r="O16" s="109" t="s">
        <v>44</v>
      </c>
    </row>
    <row r="17" spans="1:17" s="7" customFormat="1" ht="37.5" x14ac:dyDescent="0.25">
      <c r="A17" s="104">
        <f t="shared" si="0"/>
        <v>15</v>
      </c>
      <c r="B17" s="90" t="s">
        <v>783</v>
      </c>
      <c r="C17" s="90" t="s">
        <v>222</v>
      </c>
      <c r="D17" s="87" t="s">
        <v>134</v>
      </c>
      <c r="E17" s="89">
        <f>SUM(Таблица23[[#This Row],[Средний балл аттестата]:[Балл первоочередной]])</f>
        <v>12.75</v>
      </c>
      <c r="F17" s="89">
        <v>3.75</v>
      </c>
      <c r="G17" s="220">
        <v>9</v>
      </c>
      <c r="H17" s="89"/>
      <c r="I17" s="87" t="s">
        <v>476</v>
      </c>
      <c r="J17" s="87" t="s">
        <v>183</v>
      </c>
      <c r="K17" s="87"/>
      <c r="L17" s="87"/>
      <c r="M17" s="87" t="s">
        <v>42</v>
      </c>
      <c r="N17" s="87" t="s">
        <v>42</v>
      </c>
      <c r="O17" s="109" t="s">
        <v>44</v>
      </c>
      <c r="P17" s="84"/>
      <c r="Q17" s="84"/>
    </row>
    <row r="18" spans="1:17" s="7" customFormat="1" ht="37.5" x14ac:dyDescent="0.25">
      <c r="A18" s="104">
        <f t="shared" si="0"/>
        <v>16</v>
      </c>
      <c r="B18" s="90" t="s">
        <v>714</v>
      </c>
      <c r="C18" s="90" t="s">
        <v>223</v>
      </c>
      <c r="D18" s="87" t="s">
        <v>134</v>
      </c>
      <c r="E18" s="89">
        <f>SUM(Таблица23[[#This Row],[Средний балл аттестата]:[Балл первоочередной]])</f>
        <v>12.69</v>
      </c>
      <c r="F18" s="89">
        <v>3.69</v>
      </c>
      <c r="G18" s="87">
        <v>9</v>
      </c>
      <c r="H18" s="87"/>
      <c r="I18" s="87" t="s">
        <v>477</v>
      </c>
      <c r="J18" s="208" t="s">
        <v>1118</v>
      </c>
      <c r="K18" s="87" t="s">
        <v>110</v>
      </c>
      <c r="L18" s="87"/>
      <c r="M18" s="87" t="s">
        <v>42</v>
      </c>
      <c r="N18" s="87"/>
      <c r="O18" s="109"/>
      <c r="P18" s="84"/>
      <c r="Q18" s="84"/>
    </row>
    <row r="19" spans="1:17" s="7" customFormat="1" ht="37.5" x14ac:dyDescent="0.25">
      <c r="A19" s="104">
        <f t="shared" si="0"/>
        <v>17</v>
      </c>
      <c r="B19" s="90" t="s">
        <v>181</v>
      </c>
      <c r="C19" s="89" t="s">
        <v>222</v>
      </c>
      <c r="D19" s="90" t="s">
        <v>134</v>
      </c>
      <c r="E19" s="89">
        <f>SUM(Таблица23[[#This Row],[Средний балл аттестата]:[Балл первоочередной]])</f>
        <v>12.629999999999999</v>
      </c>
      <c r="F19" s="89">
        <v>4.63</v>
      </c>
      <c r="G19" s="220">
        <v>8</v>
      </c>
      <c r="H19" s="89"/>
      <c r="I19" s="87" t="s">
        <v>476</v>
      </c>
      <c r="J19" s="87" t="s">
        <v>183</v>
      </c>
      <c r="K19" s="87"/>
      <c r="L19" s="87"/>
      <c r="M19" s="87" t="s">
        <v>42</v>
      </c>
      <c r="N19" s="87" t="s">
        <v>42</v>
      </c>
      <c r="O19" s="109" t="s">
        <v>42</v>
      </c>
      <c r="P19" s="84"/>
      <c r="Q19" s="84"/>
    </row>
    <row r="20" spans="1:17" s="7" customFormat="1" ht="37.5" x14ac:dyDescent="0.3">
      <c r="A20" s="104">
        <f t="shared" si="0"/>
        <v>18</v>
      </c>
      <c r="B20" s="103" t="s">
        <v>1150</v>
      </c>
      <c r="C20" s="101" t="s">
        <v>222</v>
      </c>
      <c r="D20" s="103" t="s">
        <v>134</v>
      </c>
      <c r="E20" s="102">
        <f>SUM(Таблица23[[#This Row],[Средний балл аттестата]:[Балл первоочередной]])</f>
        <v>12.309999999999999</v>
      </c>
      <c r="F20" s="103">
        <v>4.3099999999999996</v>
      </c>
      <c r="G20" s="223">
        <v>8</v>
      </c>
      <c r="H20" s="101"/>
      <c r="I20" s="269" t="s">
        <v>477</v>
      </c>
      <c r="J20" s="103" t="s">
        <v>1118</v>
      </c>
      <c r="K20" s="103"/>
      <c r="L20" s="103"/>
      <c r="M20" s="103" t="s">
        <v>42</v>
      </c>
      <c r="N20" s="103" t="s">
        <v>42</v>
      </c>
      <c r="O20" s="139" t="s">
        <v>44</v>
      </c>
      <c r="P20" s="84"/>
      <c r="Q20" s="84"/>
    </row>
    <row r="21" spans="1:17" s="7" customFormat="1" ht="37.5" x14ac:dyDescent="0.25">
      <c r="A21" s="104">
        <f t="shared" si="0"/>
        <v>19</v>
      </c>
      <c r="B21" s="90" t="s">
        <v>382</v>
      </c>
      <c r="C21" s="90" t="s">
        <v>222</v>
      </c>
      <c r="D21" s="89" t="s">
        <v>134</v>
      </c>
      <c r="E21" s="89">
        <f>SUM(Таблица23[[#This Row],[Средний балл аттестата]:[Балл первоочередной]])</f>
        <v>12.280000000000001</v>
      </c>
      <c r="F21" s="89">
        <v>4.28</v>
      </c>
      <c r="G21" s="220">
        <v>8</v>
      </c>
      <c r="H21" s="89"/>
      <c r="I21" s="87" t="s">
        <v>476</v>
      </c>
      <c r="J21" s="87" t="s">
        <v>183</v>
      </c>
      <c r="K21" s="87"/>
      <c r="L21" s="87"/>
      <c r="M21" s="87" t="s">
        <v>42</v>
      </c>
      <c r="N21" s="87" t="s">
        <v>42</v>
      </c>
      <c r="O21" s="109" t="s">
        <v>44</v>
      </c>
      <c r="P21" s="84"/>
      <c r="Q21" s="84"/>
    </row>
    <row r="22" spans="1:17" s="85" customFormat="1" ht="37.5" x14ac:dyDescent="0.25">
      <c r="A22" s="104">
        <f t="shared" si="0"/>
        <v>20</v>
      </c>
      <c r="B22" s="90" t="s">
        <v>651</v>
      </c>
      <c r="C22" s="90" t="s">
        <v>222</v>
      </c>
      <c r="D22" s="90" t="s">
        <v>134</v>
      </c>
      <c r="E22" s="89">
        <f>SUM(Таблица23[[#This Row],[Средний балл аттестата]:[Балл первоочередной]])</f>
        <v>12.059999999999999</v>
      </c>
      <c r="F22" s="89">
        <v>4.0599999999999996</v>
      </c>
      <c r="G22" s="220">
        <v>8</v>
      </c>
      <c r="H22" s="89"/>
      <c r="I22" s="87" t="s">
        <v>476</v>
      </c>
      <c r="J22" s="87" t="s">
        <v>183</v>
      </c>
      <c r="K22" s="87"/>
      <c r="L22" s="87"/>
      <c r="M22" s="87" t="s">
        <v>42</v>
      </c>
      <c r="N22" s="87" t="s">
        <v>42</v>
      </c>
      <c r="O22" s="109" t="s">
        <v>42</v>
      </c>
      <c r="P22" s="191"/>
      <c r="Q22" s="191"/>
    </row>
    <row r="23" spans="1:17" s="7" customFormat="1" ht="56.25" x14ac:dyDescent="0.25">
      <c r="A23" s="104">
        <f t="shared" si="0"/>
        <v>21</v>
      </c>
      <c r="B23" s="95" t="s">
        <v>244</v>
      </c>
      <c r="C23" s="90" t="s">
        <v>222</v>
      </c>
      <c r="D23" s="94" t="s">
        <v>134</v>
      </c>
      <c r="E23" s="97">
        <f>SUM(Таблица23[[#This Row],[Средний балл аттестата]:[Балл первоочередной]])</f>
        <v>11.94</v>
      </c>
      <c r="F23" s="97">
        <v>3.94</v>
      </c>
      <c r="G23" s="222">
        <v>8</v>
      </c>
      <c r="H23" s="97"/>
      <c r="I23" s="87" t="s">
        <v>476</v>
      </c>
      <c r="J23" s="87" t="s">
        <v>183</v>
      </c>
      <c r="K23" s="94" t="s">
        <v>7</v>
      </c>
      <c r="L23" s="94" t="s">
        <v>155</v>
      </c>
      <c r="M23" s="94" t="s">
        <v>42</v>
      </c>
      <c r="N23" s="94" t="s">
        <v>42</v>
      </c>
      <c r="O23" s="94" t="s">
        <v>42</v>
      </c>
    </row>
    <row r="24" spans="1:17" s="7" customFormat="1" ht="37.5" x14ac:dyDescent="0.25">
      <c r="A24" s="104">
        <f t="shared" si="0"/>
        <v>22</v>
      </c>
      <c r="B24" s="90" t="s">
        <v>355</v>
      </c>
      <c r="C24" s="90" t="s">
        <v>222</v>
      </c>
      <c r="D24" s="87" t="s">
        <v>134</v>
      </c>
      <c r="E24" s="89">
        <f>SUM(Таблица23[[#This Row],[Средний балл аттестата]:[Балл первоочередной]])</f>
        <v>11.85</v>
      </c>
      <c r="F24" s="89">
        <v>3.85</v>
      </c>
      <c r="G24" s="220">
        <v>8</v>
      </c>
      <c r="H24" s="89"/>
      <c r="I24" s="87" t="s">
        <v>476</v>
      </c>
      <c r="J24" s="87" t="s">
        <v>183</v>
      </c>
      <c r="K24" s="87"/>
      <c r="L24" s="87"/>
      <c r="M24" s="87" t="s">
        <v>42</v>
      </c>
      <c r="N24" s="87" t="s">
        <v>42</v>
      </c>
      <c r="O24" s="109" t="s">
        <v>42</v>
      </c>
      <c r="P24" s="84"/>
      <c r="Q24" s="84"/>
    </row>
    <row r="25" spans="1:17" s="85" customFormat="1" ht="37.5" x14ac:dyDescent="0.25">
      <c r="A25" s="104">
        <f t="shared" si="0"/>
        <v>23</v>
      </c>
      <c r="B25" s="87" t="s">
        <v>601</v>
      </c>
      <c r="C25" s="87" t="s">
        <v>222</v>
      </c>
      <c r="D25" s="87" t="s">
        <v>134</v>
      </c>
      <c r="E25" s="89">
        <f>SUM(Таблица23[[#This Row],[Средний балл аттестата]:[Балл первоочередной]])</f>
        <v>11.5</v>
      </c>
      <c r="F25" s="89">
        <v>4.5</v>
      </c>
      <c r="G25" s="220">
        <v>7</v>
      </c>
      <c r="H25" s="89"/>
      <c r="I25" s="87" t="s">
        <v>476</v>
      </c>
      <c r="J25" s="87" t="s">
        <v>183</v>
      </c>
      <c r="K25" s="87"/>
      <c r="L25" s="87"/>
      <c r="M25" s="87" t="s">
        <v>42</v>
      </c>
      <c r="N25" s="87" t="s">
        <v>42</v>
      </c>
      <c r="O25" s="109" t="s">
        <v>42</v>
      </c>
      <c r="P25" s="191"/>
      <c r="Q25" s="191"/>
    </row>
    <row r="26" spans="1:17" s="85" customFormat="1" ht="37.5" x14ac:dyDescent="0.25">
      <c r="A26" s="104">
        <f t="shared" si="0"/>
        <v>24</v>
      </c>
      <c r="B26" s="87" t="s">
        <v>947</v>
      </c>
      <c r="C26" s="87" t="s">
        <v>222</v>
      </c>
      <c r="D26" s="87" t="s">
        <v>134</v>
      </c>
      <c r="E26" s="89">
        <f>SUM(Таблица23[[#This Row],[Средний балл аттестата]:[Балл первоочередной]])</f>
        <v>11.4</v>
      </c>
      <c r="F26" s="89">
        <v>4.4000000000000004</v>
      </c>
      <c r="G26" s="220">
        <v>7</v>
      </c>
      <c r="H26" s="89"/>
      <c r="I26" s="90" t="s">
        <v>477</v>
      </c>
      <c r="J26" s="87" t="s">
        <v>183</v>
      </c>
      <c r="K26" s="87"/>
      <c r="L26" s="87"/>
      <c r="M26" s="87" t="s">
        <v>42</v>
      </c>
      <c r="N26" s="87" t="s">
        <v>42</v>
      </c>
      <c r="O26" s="109" t="s">
        <v>44</v>
      </c>
      <c r="P26" s="191"/>
      <c r="Q26" s="191"/>
    </row>
    <row r="27" spans="1:17" s="7" customFormat="1" ht="37.5" x14ac:dyDescent="0.25">
      <c r="A27" s="104">
        <f t="shared" si="0"/>
        <v>25</v>
      </c>
      <c r="B27" s="87" t="s">
        <v>176</v>
      </c>
      <c r="C27" s="89" t="s">
        <v>222</v>
      </c>
      <c r="D27" s="87" t="s">
        <v>134</v>
      </c>
      <c r="E27" s="89">
        <f>SUM(Таблица23[[#This Row],[Средний балл аттестата]:[Балл первоочередной]])</f>
        <v>10.79</v>
      </c>
      <c r="F27" s="87">
        <v>3.79</v>
      </c>
      <c r="G27" s="220">
        <v>7</v>
      </c>
      <c r="H27" s="87"/>
      <c r="I27" s="87" t="s">
        <v>476</v>
      </c>
      <c r="J27" s="87" t="s">
        <v>183</v>
      </c>
      <c r="K27" s="87"/>
      <c r="L27" s="87"/>
      <c r="M27" s="87" t="s">
        <v>42</v>
      </c>
      <c r="N27" s="87" t="s">
        <v>42</v>
      </c>
      <c r="O27" s="109" t="s">
        <v>44</v>
      </c>
      <c r="P27" s="84"/>
      <c r="Q27" s="84"/>
    </row>
    <row r="28" spans="1:17" s="7" customFormat="1" ht="37.5" x14ac:dyDescent="0.25">
      <c r="A28" s="104">
        <f t="shared" si="0"/>
        <v>26</v>
      </c>
      <c r="B28" s="87" t="s">
        <v>624</v>
      </c>
      <c r="C28" s="87" t="s">
        <v>222</v>
      </c>
      <c r="D28" s="87" t="s">
        <v>134</v>
      </c>
      <c r="E28" s="89">
        <f>SUM(Таблица23[[#This Row],[Средний балл аттестата]:[Балл первоочередной]])</f>
        <v>10.26</v>
      </c>
      <c r="F28" s="89">
        <v>4.26</v>
      </c>
      <c r="G28" s="220">
        <v>6</v>
      </c>
      <c r="H28" s="89"/>
      <c r="I28" s="87" t="s">
        <v>477</v>
      </c>
      <c r="J28" s="87" t="s">
        <v>183</v>
      </c>
      <c r="K28" s="87" t="s">
        <v>52</v>
      </c>
      <c r="L28" s="92" t="s">
        <v>110</v>
      </c>
      <c r="M28" s="87" t="s">
        <v>42</v>
      </c>
      <c r="N28" s="87" t="s">
        <v>42</v>
      </c>
      <c r="O28" s="109" t="s">
        <v>44</v>
      </c>
      <c r="P28" s="84"/>
      <c r="Q28" s="84"/>
    </row>
    <row r="29" spans="1:17" s="7" customFormat="1" ht="37.5" x14ac:dyDescent="0.25">
      <c r="A29" s="104">
        <f t="shared" si="0"/>
        <v>27</v>
      </c>
      <c r="B29" s="98" t="s">
        <v>519</v>
      </c>
      <c r="C29" s="98" t="s">
        <v>223</v>
      </c>
      <c r="D29" s="92" t="s">
        <v>134</v>
      </c>
      <c r="E29" s="89">
        <f>SUM(Таблица23[[#This Row],[Средний балл аттестата]:[Балл первоочередной]])</f>
        <v>9.89</v>
      </c>
      <c r="F29" s="89">
        <v>3.89</v>
      </c>
      <c r="G29" s="224">
        <v>6</v>
      </c>
      <c r="H29" s="156"/>
      <c r="I29" s="92" t="s">
        <v>477</v>
      </c>
      <c r="J29" s="87" t="s">
        <v>183</v>
      </c>
      <c r="K29" s="92"/>
      <c r="L29" s="92"/>
      <c r="M29" s="92" t="s">
        <v>42</v>
      </c>
      <c r="N29" s="92" t="s">
        <v>42</v>
      </c>
      <c r="O29" s="92" t="s">
        <v>42</v>
      </c>
    </row>
    <row r="30" spans="1:17" s="7" customFormat="1" ht="37.5" x14ac:dyDescent="0.25">
      <c r="A30" s="104">
        <f t="shared" si="0"/>
        <v>28</v>
      </c>
      <c r="B30" s="90" t="s">
        <v>394</v>
      </c>
      <c r="C30" s="90" t="s">
        <v>222</v>
      </c>
      <c r="D30" s="90" t="s">
        <v>134</v>
      </c>
      <c r="E30" s="89">
        <f>SUM(Таблица23[[#This Row],[Средний балл аттестата]:[Балл первоочередной]])</f>
        <v>9.74</v>
      </c>
      <c r="F30" s="89">
        <v>3.74</v>
      </c>
      <c r="G30" s="220">
        <v>6</v>
      </c>
      <c r="H30" s="89"/>
      <c r="I30" s="87" t="s">
        <v>477</v>
      </c>
      <c r="J30" s="87" t="s">
        <v>183</v>
      </c>
      <c r="K30" s="87"/>
      <c r="L30" s="92"/>
      <c r="M30" s="87" t="s">
        <v>42</v>
      </c>
      <c r="N30" s="87" t="s">
        <v>42</v>
      </c>
      <c r="O30" s="109" t="s">
        <v>42</v>
      </c>
      <c r="P30" s="84"/>
      <c r="Q30" s="84"/>
    </row>
    <row r="31" spans="1:17" s="305" customFormat="1" ht="37.5" x14ac:dyDescent="0.25">
      <c r="A31" s="104">
        <f t="shared" si="0"/>
        <v>29</v>
      </c>
      <c r="B31" s="90" t="s">
        <v>584</v>
      </c>
      <c r="C31" s="90" t="s">
        <v>222</v>
      </c>
      <c r="D31" s="87" t="s">
        <v>134</v>
      </c>
      <c r="E31" s="89">
        <f>SUM(Таблица23[[#This Row],[Средний балл аттестата]:[Балл первоочередной]])</f>
        <v>9.379999999999999</v>
      </c>
      <c r="F31" s="89">
        <v>4.38</v>
      </c>
      <c r="G31" s="220">
        <v>5</v>
      </c>
      <c r="H31" s="89"/>
      <c r="I31" s="87" t="s">
        <v>477</v>
      </c>
      <c r="J31" s="87" t="s">
        <v>183</v>
      </c>
      <c r="K31" s="87" t="s">
        <v>110</v>
      </c>
      <c r="L31" s="92"/>
      <c r="M31" s="87" t="s">
        <v>42</v>
      </c>
      <c r="N31" s="87" t="s">
        <v>42</v>
      </c>
      <c r="O31" s="109" t="s">
        <v>44</v>
      </c>
      <c r="P31" s="516"/>
      <c r="Q31" s="516"/>
    </row>
    <row r="32" spans="1:17" s="7" customFormat="1" ht="37.5" x14ac:dyDescent="0.25">
      <c r="A32" s="104">
        <f t="shared" si="0"/>
        <v>30</v>
      </c>
      <c r="B32" s="141" t="s">
        <v>698</v>
      </c>
      <c r="C32" s="141" t="s">
        <v>222</v>
      </c>
      <c r="D32" s="130" t="s">
        <v>134</v>
      </c>
      <c r="E32" s="89">
        <f>SUM(Таблица23[[#This Row],[Средний балл аттестата]:[Балл первоочередной]])</f>
        <v>9.379999999999999</v>
      </c>
      <c r="F32" s="136">
        <v>4.38</v>
      </c>
      <c r="G32" s="224">
        <v>5</v>
      </c>
      <c r="H32" s="136"/>
      <c r="I32" s="130" t="s">
        <v>476</v>
      </c>
      <c r="J32" s="87" t="s">
        <v>183</v>
      </c>
      <c r="K32" s="130" t="s">
        <v>7</v>
      </c>
      <c r="L32" s="130" t="s">
        <v>110</v>
      </c>
      <c r="M32" s="130" t="s">
        <v>42</v>
      </c>
      <c r="N32" s="130" t="s">
        <v>42</v>
      </c>
      <c r="O32" s="142" t="s">
        <v>44</v>
      </c>
    </row>
    <row r="33" spans="1:17" s="7" customFormat="1" ht="56.25" x14ac:dyDescent="0.25">
      <c r="A33" s="104">
        <f t="shared" si="0"/>
        <v>31</v>
      </c>
      <c r="B33" s="106" t="s">
        <v>288</v>
      </c>
      <c r="C33" s="106" t="s">
        <v>222</v>
      </c>
      <c r="D33" s="105" t="s">
        <v>134</v>
      </c>
      <c r="E33" s="89">
        <f>SUM(Таблица23[[#This Row],[Средний балл аттестата]:[Балл первоочередной]])</f>
        <v>8.94</v>
      </c>
      <c r="F33" s="108">
        <v>3.94</v>
      </c>
      <c r="G33" s="221">
        <v>5</v>
      </c>
      <c r="H33" s="108"/>
      <c r="I33" s="105" t="s">
        <v>477</v>
      </c>
      <c r="J33" s="105" t="s">
        <v>183</v>
      </c>
      <c r="K33" s="105"/>
      <c r="L33" s="105"/>
      <c r="M33" s="105" t="s">
        <v>42</v>
      </c>
      <c r="N33" s="105" t="s">
        <v>202</v>
      </c>
      <c r="O33" s="105" t="s">
        <v>42</v>
      </c>
      <c r="P33" s="84"/>
      <c r="Q33" s="84"/>
    </row>
    <row r="34" spans="1:17" s="7" customFormat="1" ht="37.5" x14ac:dyDescent="0.25">
      <c r="A34" s="104">
        <f t="shared" si="0"/>
        <v>32</v>
      </c>
      <c r="B34" s="90" t="s">
        <v>1046</v>
      </c>
      <c r="C34" s="90" t="s">
        <v>223</v>
      </c>
      <c r="D34" s="87" t="s">
        <v>134</v>
      </c>
      <c r="E34" s="89">
        <f>SUM(Таблица23[[#This Row],[Средний балл аттестата]:[Балл первоочередной]])</f>
        <v>8.4400000000000013</v>
      </c>
      <c r="F34" s="89">
        <v>4.4400000000000004</v>
      </c>
      <c r="G34" s="87">
        <v>4</v>
      </c>
      <c r="H34" s="87"/>
      <c r="I34" s="87" t="s">
        <v>476</v>
      </c>
      <c r="J34" s="87" t="s">
        <v>1118</v>
      </c>
      <c r="K34" s="87"/>
      <c r="L34" s="87"/>
      <c r="M34" s="87" t="s">
        <v>42</v>
      </c>
      <c r="N34" s="87"/>
      <c r="O34" s="109" t="s">
        <v>44</v>
      </c>
      <c r="P34" s="84"/>
      <c r="Q34" s="84"/>
    </row>
    <row r="35" spans="1:17" s="7" customFormat="1" ht="37.5" x14ac:dyDescent="0.25">
      <c r="A35" s="104">
        <f t="shared" ref="A35:A55" si="1">ROW()-2</f>
        <v>33</v>
      </c>
      <c r="B35" s="95" t="s">
        <v>593</v>
      </c>
      <c r="C35" s="95" t="s">
        <v>222</v>
      </c>
      <c r="D35" s="94" t="s">
        <v>134</v>
      </c>
      <c r="E35" s="89">
        <f>SUM(Таблица23[[#This Row],[Средний балл аттестата]:[Балл первоочередной]])</f>
        <v>6.9399999999999995</v>
      </c>
      <c r="F35" s="94">
        <v>3.94</v>
      </c>
      <c r="G35" s="222">
        <v>3</v>
      </c>
      <c r="H35" s="97"/>
      <c r="I35" s="94" t="s">
        <v>477</v>
      </c>
      <c r="J35" s="87" t="s">
        <v>183</v>
      </c>
      <c r="K35" s="94" t="s">
        <v>52</v>
      </c>
      <c r="L35" s="94"/>
      <c r="M35" s="94" t="s">
        <v>42</v>
      </c>
      <c r="N35" s="94" t="s">
        <v>42</v>
      </c>
      <c r="O35" s="94" t="s">
        <v>42</v>
      </c>
      <c r="P35" s="84"/>
      <c r="Q35" s="84"/>
    </row>
    <row r="36" spans="1:17" s="7" customFormat="1" ht="37.5" x14ac:dyDescent="0.25">
      <c r="A36" s="104">
        <f t="shared" si="1"/>
        <v>34</v>
      </c>
      <c r="B36" s="130" t="s">
        <v>146</v>
      </c>
      <c r="C36" s="136" t="s">
        <v>222</v>
      </c>
      <c r="D36" s="130" t="s">
        <v>134</v>
      </c>
      <c r="E36" s="89">
        <f>SUM(Таблица23[[#This Row],[Средний балл аттестата]:[Балл первоочередной]])</f>
        <v>6.5</v>
      </c>
      <c r="F36" s="130">
        <v>4.5</v>
      </c>
      <c r="G36" s="224">
        <v>2</v>
      </c>
      <c r="H36" s="130"/>
      <c r="I36" s="130" t="s">
        <v>476</v>
      </c>
      <c r="J36" s="87" t="s">
        <v>183</v>
      </c>
      <c r="K36" s="130" t="s">
        <v>110</v>
      </c>
      <c r="L36" s="130"/>
      <c r="M36" s="130" t="s">
        <v>42</v>
      </c>
      <c r="N36" s="130" t="s">
        <v>42</v>
      </c>
      <c r="O36" s="142" t="s">
        <v>44</v>
      </c>
      <c r="P36" s="84"/>
      <c r="Q36" s="84"/>
    </row>
    <row r="37" spans="1:17" s="7" customFormat="1" ht="37.5" x14ac:dyDescent="0.25">
      <c r="A37" s="104">
        <f t="shared" si="1"/>
        <v>35</v>
      </c>
      <c r="B37" s="90" t="s">
        <v>374</v>
      </c>
      <c r="C37" s="90" t="s">
        <v>222</v>
      </c>
      <c r="D37" s="87" t="s">
        <v>134</v>
      </c>
      <c r="E37" s="89">
        <f>SUM(Таблица23[[#This Row],[Средний балл аттестата]:[Балл первоочередной]])</f>
        <v>6.29</v>
      </c>
      <c r="F37" s="89">
        <v>4.29</v>
      </c>
      <c r="G37" s="220">
        <v>2</v>
      </c>
      <c r="H37" s="87"/>
      <c r="I37" s="87" t="s">
        <v>476</v>
      </c>
      <c r="J37" s="87" t="s">
        <v>183</v>
      </c>
      <c r="K37" s="87" t="s">
        <v>52</v>
      </c>
      <c r="L37" s="87"/>
      <c r="M37" s="87" t="s">
        <v>42</v>
      </c>
      <c r="N37" s="87" t="s">
        <v>42</v>
      </c>
      <c r="O37" s="109" t="s">
        <v>42</v>
      </c>
      <c r="P37" s="84"/>
      <c r="Q37" s="84"/>
    </row>
    <row r="38" spans="1:17" s="85" customFormat="1" ht="112.5" x14ac:dyDescent="0.25">
      <c r="A38" s="104">
        <f t="shared" si="1"/>
        <v>36</v>
      </c>
      <c r="B38" s="203" t="s">
        <v>282</v>
      </c>
      <c r="C38" s="203" t="s">
        <v>224</v>
      </c>
      <c r="D38" s="203" t="s">
        <v>134</v>
      </c>
      <c r="E38" s="204">
        <f>SUM(Таблица23[[#This Row],[Средний балл аттестата]:[Балл первоочередной]])</f>
        <v>6.21</v>
      </c>
      <c r="F38" s="203">
        <v>4.21</v>
      </c>
      <c r="G38" s="517">
        <v>2</v>
      </c>
      <c r="H38" s="203"/>
      <c r="I38" s="87" t="s">
        <v>476</v>
      </c>
      <c r="J38" s="203" t="s">
        <v>6</v>
      </c>
      <c r="K38" s="203" t="s">
        <v>1006</v>
      </c>
      <c r="L38" s="203" t="s">
        <v>3</v>
      </c>
      <c r="M38" s="203" t="s">
        <v>42</v>
      </c>
      <c r="N38" s="203" t="s">
        <v>42</v>
      </c>
      <c r="O38" s="212" t="s">
        <v>42</v>
      </c>
      <c r="P38" s="191"/>
      <c r="Q38" s="191"/>
    </row>
    <row r="39" spans="1:17" s="85" customFormat="1" ht="37.5" x14ac:dyDescent="0.25">
      <c r="A39" s="104">
        <f t="shared" si="1"/>
        <v>37</v>
      </c>
      <c r="B39" s="90" t="s">
        <v>849</v>
      </c>
      <c r="C39" s="90" t="s">
        <v>223</v>
      </c>
      <c r="D39" s="87" t="s">
        <v>134</v>
      </c>
      <c r="E39" s="89">
        <f>SUM(Таблица23[[#This Row],[Средний балл аттестата]:[Балл первоочередной]])</f>
        <v>6.13</v>
      </c>
      <c r="F39" s="89">
        <v>4.13</v>
      </c>
      <c r="G39" s="220">
        <v>2</v>
      </c>
      <c r="H39" s="87"/>
      <c r="I39" s="87" t="s">
        <v>477</v>
      </c>
      <c r="J39" s="87" t="s">
        <v>183</v>
      </c>
      <c r="K39" s="87" t="s">
        <v>110</v>
      </c>
      <c r="L39" s="87"/>
      <c r="M39" s="87" t="s">
        <v>42</v>
      </c>
      <c r="N39" s="87" t="s">
        <v>42</v>
      </c>
      <c r="O39" s="109" t="s">
        <v>44</v>
      </c>
      <c r="P39" s="191"/>
      <c r="Q39" s="191"/>
    </row>
    <row r="40" spans="1:17" s="7" customFormat="1" ht="37.5" x14ac:dyDescent="0.25">
      <c r="A40" s="104">
        <f t="shared" si="1"/>
        <v>38</v>
      </c>
      <c r="B40" s="90" t="s">
        <v>973</v>
      </c>
      <c r="C40" s="90" t="s">
        <v>223</v>
      </c>
      <c r="D40" s="87" t="s">
        <v>134</v>
      </c>
      <c r="E40" s="89">
        <f>SUM(Таблица23[[#This Row],[Средний балл аттестата]:[Балл первоочередной]])</f>
        <v>6</v>
      </c>
      <c r="F40" s="89">
        <v>4</v>
      </c>
      <c r="G40" s="87">
        <v>2</v>
      </c>
      <c r="H40" s="87"/>
      <c r="I40" s="87" t="s">
        <v>477</v>
      </c>
      <c r="J40" s="87" t="s">
        <v>1118</v>
      </c>
      <c r="K40" s="87" t="s">
        <v>5</v>
      </c>
      <c r="L40" s="87"/>
      <c r="M40" s="87" t="s">
        <v>42</v>
      </c>
      <c r="N40" s="87"/>
      <c r="O40" s="109" t="s">
        <v>42</v>
      </c>
    </row>
    <row r="41" spans="1:17" s="7" customFormat="1" ht="37.5" x14ac:dyDescent="0.25">
      <c r="A41" s="104">
        <f t="shared" si="1"/>
        <v>39</v>
      </c>
      <c r="B41" s="136" t="s">
        <v>38</v>
      </c>
      <c r="C41" s="136" t="s">
        <v>222</v>
      </c>
      <c r="D41" s="130" t="s">
        <v>134</v>
      </c>
      <c r="E41" s="89">
        <f>SUM(Таблица23[[#This Row],[Средний балл аттестата]:[Балл первоочередной]])</f>
        <v>5.95</v>
      </c>
      <c r="F41" s="132">
        <v>3.95</v>
      </c>
      <c r="G41" s="224">
        <v>2</v>
      </c>
      <c r="H41" s="136"/>
      <c r="I41" s="130" t="s">
        <v>476</v>
      </c>
      <c r="J41" s="130" t="s">
        <v>183</v>
      </c>
      <c r="K41" s="130" t="s">
        <v>7</v>
      </c>
      <c r="L41" s="130" t="s">
        <v>52</v>
      </c>
      <c r="M41" s="130" t="s">
        <v>42</v>
      </c>
      <c r="N41" s="130" t="s">
        <v>42</v>
      </c>
      <c r="O41" s="142" t="s">
        <v>42</v>
      </c>
      <c r="P41" s="84"/>
      <c r="Q41" s="84"/>
    </row>
    <row r="42" spans="1:17" s="7" customFormat="1" ht="37.5" x14ac:dyDescent="0.25">
      <c r="A42" s="104">
        <f t="shared" si="1"/>
        <v>40</v>
      </c>
      <c r="B42" s="95" t="s">
        <v>789</v>
      </c>
      <c r="C42" s="95" t="s">
        <v>222</v>
      </c>
      <c r="D42" s="94" t="s">
        <v>134</v>
      </c>
      <c r="E42" s="97">
        <f>SUM(Таблица23[[#This Row],[Средний балл аттестата]:[Балл первоочередной]])</f>
        <v>5.85</v>
      </c>
      <c r="F42" s="97">
        <v>3.85</v>
      </c>
      <c r="G42" s="222">
        <v>2</v>
      </c>
      <c r="H42" s="97"/>
      <c r="I42" s="94" t="s">
        <v>476</v>
      </c>
      <c r="J42" s="130" t="s">
        <v>183</v>
      </c>
      <c r="K42" s="94" t="s">
        <v>7</v>
      </c>
      <c r="L42" s="94"/>
      <c r="M42" s="94" t="s">
        <v>42</v>
      </c>
      <c r="N42" s="94" t="s">
        <v>42</v>
      </c>
      <c r="O42" s="94" t="s">
        <v>42</v>
      </c>
    </row>
    <row r="43" spans="1:17" s="7" customFormat="1" ht="56.25" x14ac:dyDescent="0.3">
      <c r="A43" s="104">
        <f t="shared" si="1"/>
        <v>41</v>
      </c>
      <c r="B43" s="121" t="s">
        <v>1115</v>
      </c>
      <c r="C43" s="148" t="s">
        <v>222</v>
      </c>
      <c r="D43" s="121" t="s">
        <v>134</v>
      </c>
      <c r="E43" s="145">
        <f>SUM(Таблица23[[#This Row],[Средний балл аттестата]:[Балл первоочередной]])</f>
        <v>5.82</v>
      </c>
      <c r="F43" s="121">
        <v>3.82</v>
      </c>
      <c r="G43" s="226">
        <v>2</v>
      </c>
      <c r="H43" s="148"/>
      <c r="I43" s="147" t="s">
        <v>476</v>
      </c>
      <c r="J43" s="149" t="s">
        <v>183</v>
      </c>
      <c r="K43" s="121" t="s">
        <v>1116</v>
      </c>
      <c r="L43" s="121"/>
      <c r="M43" s="121" t="s">
        <v>42</v>
      </c>
      <c r="N43" s="146"/>
      <c r="O43" s="121"/>
      <c r="P43" s="84"/>
      <c r="Q43" s="84"/>
    </row>
    <row r="44" spans="1:17" s="7" customFormat="1" ht="18.75" x14ac:dyDescent="0.3">
      <c r="A44" s="104">
        <f t="shared" si="1"/>
        <v>42</v>
      </c>
      <c r="B44" s="121"/>
      <c r="C44" s="148"/>
      <c r="D44" s="121"/>
      <c r="E44" s="145">
        <f>SUM(Таблица23[[#This Row],[Средний балл аттестата]:[Балл первоочередной]])</f>
        <v>0</v>
      </c>
      <c r="F44" s="121"/>
      <c r="G44" s="226"/>
      <c r="H44" s="148"/>
      <c r="I44" s="147"/>
      <c r="J44" s="149"/>
      <c r="K44" s="121"/>
      <c r="L44" s="121"/>
      <c r="M44" s="121"/>
      <c r="N44" s="146"/>
      <c r="O44" s="121"/>
      <c r="P44" s="84"/>
      <c r="Q44" s="84"/>
    </row>
    <row r="45" spans="1:17" s="7" customFormat="1" ht="37.5" x14ac:dyDescent="0.3">
      <c r="A45" s="168">
        <f t="shared" si="1"/>
        <v>43</v>
      </c>
      <c r="B45" s="179" t="s">
        <v>794</v>
      </c>
      <c r="C45" s="179" t="s">
        <v>222</v>
      </c>
      <c r="D45" s="179" t="s">
        <v>134</v>
      </c>
      <c r="E45" s="182">
        <f>SUM(Таблица23[[#This Row],[Средний балл аттестата]:[Балл первоочередной]])</f>
        <v>11.79</v>
      </c>
      <c r="F45" s="179">
        <v>3.79</v>
      </c>
      <c r="G45" s="393">
        <v>8</v>
      </c>
      <c r="H45" s="344"/>
      <c r="I45" s="179" t="s">
        <v>1148</v>
      </c>
      <c r="J45" s="179" t="s">
        <v>183</v>
      </c>
      <c r="K45" s="306"/>
      <c r="L45" s="306"/>
      <c r="M45" s="306" t="s">
        <v>42</v>
      </c>
      <c r="N45" s="178" t="s">
        <v>42</v>
      </c>
      <c r="O45" s="306" t="s">
        <v>42</v>
      </c>
      <c r="P45" s="84"/>
      <c r="Q45" s="84"/>
    </row>
    <row r="46" spans="1:17" s="7" customFormat="1" ht="37.5" x14ac:dyDescent="0.25">
      <c r="A46" s="168">
        <f t="shared" si="1"/>
        <v>44</v>
      </c>
      <c r="B46" s="182" t="s">
        <v>705</v>
      </c>
      <c r="C46" s="182" t="s">
        <v>222</v>
      </c>
      <c r="D46" s="179" t="s">
        <v>134</v>
      </c>
      <c r="E46" s="182">
        <f>SUM(Таблица23[[#This Row],[Средний балл аттестата]:[Балл первоочередной]])</f>
        <v>14.42</v>
      </c>
      <c r="F46" s="182">
        <v>4.42</v>
      </c>
      <c r="G46" s="225">
        <v>10</v>
      </c>
      <c r="H46" s="182"/>
      <c r="I46" s="179" t="s">
        <v>1148</v>
      </c>
      <c r="J46" s="179" t="s">
        <v>183</v>
      </c>
      <c r="K46" s="179"/>
      <c r="L46" s="179"/>
      <c r="M46" s="179" t="s">
        <v>42</v>
      </c>
      <c r="N46" s="178" t="s">
        <v>42</v>
      </c>
      <c r="O46" s="179" t="s">
        <v>42</v>
      </c>
      <c r="P46" s="84"/>
      <c r="Q46" s="84"/>
    </row>
    <row r="47" spans="1:17" s="7" customFormat="1" ht="37.5" x14ac:dyDescent="0.25">
      <c r="A47" s="168">
        <f t="shared" si="1"/>
        <v>45</v>
      </c>
      <c r="B47" s="181" t="s">
        <v>793</v>
      </c>
      <c r="C47" s="181" t="s">
        <v>222</v>
      </c>
      <c r="D47" s="181" t="s">
        <v>134</v>
      </c>
      <c r="E47" s="182">
        <f>SUM(Таблица23[[#This Row],[Средний балл аттестата]:[Балл первоочередной]])</f>
        <v>11.84</v>
      </c>
      <c r="F47" s="182">
        <v>3.84</v>
      </c>
      <c r="G47" s="225">
        <v>8</v>
      </c>
      <c r="H47" s="182"/>
      <c r="I47" s="179" t="s">
        <v>1233</v>
      </c>
      <c r="J47" s="179" t="s">
        <v>183</v>
      </c>
      <c r="K47" s="179"/>
      <c r="L47" s="179"/>
      <c r="M47" s="179" t="s">
        <v>42</v>
      </c>
      <c r="N47" s="178" t="s">
        <v>42</v>
      </c>
      <c r="O47" s="179" t="s">
        <v>42</v>
      </c>
      <c r="P47" s="84"/>
      <c r="Q47" s="84"/>
    </row>
    <row r="48" spans="1:17" s="85" customFormat="1" ht="37.5" x14ac:dyDescent="0.25">
      <c r="A48" s="168">
        <f t="shared" si="1"/>
        <v>46</v>
      </c>
      <c r="B48" s="125" t="s">
        <v>1149</v>
      </c>
      <c r="C48" s="515" t="s">
        <v>222</v>
      </c>
      <c r="D48" s="125" t="s">
        <v>134</v>
      </c>
      <c r="E48" s="182">
        <f>SUM(Таблица23[[#This Row],[Средний балл аттестата]:[Балл первоочередной]])</f>
        <v>10.43</v>
      </c>
      <c r="F48" s="125">
        <v>3.43</v>
      </c>
      <c r="G48" s="395">
        <v>7</v>
      </c>
      <c r="H48" s="515"/>
      <c r="I48" s="124" t="s">
        <v>1148</v>
      </c>
      <c r="J48" s="125" t="s">
        <v>1118</v>
      </c>
      <c r="K48" s="125"/>
      <c r="L48" s="125"/>
      <c r="M48" s="125" t="s">
        <v>42</v>
      </c>
      <c r="N48" s="125" t="s">
        <v>42</v>
      </c>
      <c r="O48" s="125" t="s">
        <v>44</v>
      </c>
    </row>
    <row r="49" spans="1:17" s="85" customFormat="1" ht="56.25" x14ac:dyDescent="0.3">
      <c r="A49" s="168">
        <f t="shared" si="1"/>
        <v>47</v>
      </c>
      <c r="B49" s="179" t="s">
        <v>834</v>
      </c>
      <c r="C49" s="179" t="s">
        <v>222</v>
      </c>
      <c r="D49" s="179" t="s">
        <v>134</v>
      </c>
      <c r="E49" s="176">
        <f>SUM(Таблица23[[#This Row],[Средний балл аттестата]:[Балл первоочередной]])</f>
        <v>103.85</v>
      </c>
      <c r="F49" s="179">
        <v>3.85</v>
      </c>
      <c r="G49" s="393" t="s">
        <v>733</v>
      </c>
      <c r="H49" s="179">
        <v>100</v>
      </c>
      <c r="I49" s="179" t="s">
        <v>477</v>
      </c>
      <c r="J49" s="179" t="s">
        <v>183</v>
      </c>
      <c r="K49" s="306"/>
      <c r="L49" s="306"/>
      <c r="M49" s="306" t="s">
        <v>42</v>
      </c>
      <c r="N49" s="179" t="s">
        <v>168</v>
      </c>
      <c r="O49" s="179" t="s">
        <v>42</v>
      </c>
    </row>
    <row r="50" spans="1:17" s="85" customFormat="1" ht="56.25" x14ac:dyDescent="0.3">
      <c r="A50" s="168">
        <f t="shared" si="1"/>
        <v>48</v>
      </c>
      <c r="B50" s="179" t="s">
        <v>678</v>
      </c>
      <c r="C50" s="179" t="s">
        <v>222</v>
      </c>
      <c r="D50" s="179" t="s">
        <v>134</v>
      </c>
      <c r="E50" s="182">
        <f>SUM(Таблица23[[#This Row],[Средний балл аттестата]:[Балл первоочередной]])</f>
        <v>103.37</v>
      </c>
      <c r="F50" s="182">
        <v>3.37</v>
      </c>
      <c r="G50" s="225">
        <v>100</v>
      </c>
      <c r="H50" s="182"/>
      <c r="I50" s="179" t="s">
        <v>1188</v>
      </c>
      <c r="J50" s="179" t="s">
        <v>183</v>
      </c>
      <c r="K50" s="179"/>
      <c r="L50" s="179"/>
      <c r="M50" s="306" t="s">
        <v>42</v>
      </c>
      <c r="N50" s="210" t="s">
        <v>168</v>
      </c>
      <c r="O50" s="306" t="s">
        <v>42</v>
      </c>
      <c r="P50" s="191"/>
      <c r="Q50" s="191"/>
    </row>
    <row r="51" spans="1:17" s="119" customFormat="1" ht="37.5" x14ac:dyDescent="0.3">
      <c r="A51" s="336">
        <f t="shared" si="1"/>
        <v>49</v>
      </c>
      <c r="B51" s="210" t="s">
        <v>1208</v>
      </c>
      <c r="C51" s="412" t="s">
        <v>222</v>
      </c>
      <c r="D51" s="210" t="s">
        <v>134</v>
      </c>
      <c r="E51" s="392">
        <f>SUM(Таблица23[[#This Row],[Средний балл аттестата]:[Балл первоочередной]])</f>
        <v>13.67</v>
      </c>
      <c r="F51" s="210">
        <v>3.67</v>
      </c>
      <c r="G51" s="399">
        <v>10</v>
      </c>
      <c r="H51" s="412"/>
      <c r="I51" s="491" t="s">
        <v>1148</v>
      </c>
      <c r="J51" s="210" t="s">
        <v>1118</v>
      </c>
      <c r="K51" s="210"/>
      <c r="L51" s="210"/>
      <c r="M51" s="210" t="s">
        <v>42</v>
      </c>
      <c r="N51" s="210" t="s">
        <v>42</v>
      </c>
      <c r="O51" s="210" t="s">
        <v>42</v>
      </c>
    </row>
    <row r="52" spans="1:17" s="85" customFormat="1" ht="56.25" x14ac:dyDescent="0.25">
      <c r="A52" s="168">
        <f t="shared" si="1"/>
        <v>50</v>
      </c>
      <c r="B52" s="303" t="s">
        <v>501</v>
      </c>
      <c r="C52" s="303" t="s">
        <v>222</v>
      </c>
      <c r="D52" s="178" t="s">
        <v>134</v>
      </c>
      <c r="E52" s="176">
        <f>SUM(Таблица23[[#This Row],[Средний балл аттестата]:[Балл первоочередной]])</f>
        <v>13.559999999999999</v>
      </c>
      <c r="F52" s="176">
        <v>4.5599999999999996</v>
      </c>
      <c r="G52" s="414">
        <v>9</v>
      </c>
      <c r="H52" s="176"/>
      <c r="I52" s="178" t="s">
        <v>1230</v>
      </c>
      <c r="J52" s="178" t="s">
        <v>183</v>
      </c>
      <c r="K52" s="178"/>
      <c r="L52" s="178"/>
      <c r="M52" s="178" t="s">
        <v>42</v>
      </c>
      <c r="N52" s="178" t="s">
        <v>145</v>
      </c>
      <c r="O52" s="178" t="s">
        <v>42</v>
      </c>
    </row>
    <row r="53" spans="1:17" s="85" customFormat="1" ht="37.5" x14ac:dyDescent="0.3">
      <c r="A53" s="168">
        <f t="shared" si="1"/>
        <v>51</v>
      </c>
      <c r="B53" s="306" t="s">
        <v>1085</v>
      </c>
      <c r="C53" s="266" t="s">
        <v>222</v>
      </c>
      <c r="D53" s="306" t="s">
        <v>134</v>
      </c>
      <c r="E53" s="344">
        <f>SUM(Таблица23[[#This Row],[Средний балл аттестата]:[Балл первоочередной]])</f>
        <v>5</v>
      </c>
      <c r="F53" s="344">
        <v>5</v>
      </c>
      <c r="G53" s="393" t="s">
        <v>733</v>
      </c>
      <c r="H53" s="266"/>
      <c r="I53" s="394" t="s">
        <v>477</v>
      </c>
      <c r="J53" s="306" t="s">
        <v>183</v>
      </c>
      <c r="K53" s="306"/>
      <c r="L53" s="306"/>
      <c r="M53" s="306" t="s">
        <v>42</v>
      </c>
      <c r="N53" s="210" t="s">
        <v>42</v>
      </c>
      <c r="O53" s="306" t="s">
        <v>44</v>
      </c>
      <c r="P53" s="191"/>
      <c r="Q53" s="191"/>
    </row>
    <row r="54" spans="1:17" s="7" customFormat="1" ht="37.5" x14ac:dyDescent="0.25">
      <c r="A54" s="168">
        <f t="shared" si="1"/>
        <v>52</v>
      </c>
      <c r="B54" s="181" t="s">
        <v>704</v>
      </c>
      <c r="C54" s="181" t="s">
        <v>222</v>
      </c>
      <c r="D54" s="179" t="s">
        <v>134</v>
      </c>
      <c r="E54" s="182">
        <f>SUM(Таблица23[[#This Row],[Средний балл аттестата]:[Балл первоочередной]])</f>
        <v>4.8899999999999997</v>
      </c>
      <c r="F54" s="182">
        <v>4.8899999999999997</v>
      </c>
      <c r="G54" s="225" t="s">
        <v>733</v>
      </c>
      <c r="H54" s="182"/>
      <c r="I54" s="179" t="s">
        <v>477</v>
      </c>
      <c r="J54" s="179" t="s">
        <v>183</v>
      </c>
      <c r="K54" s="179"/>
      <c r="L54" s="179"/>
      <c r="M54" s="179" t="s">
        <v>42</v>
      </c>
      <c r="N54" s="128" t="s">
        <v>42</v>
      </c>
      <c r="O54" s="179" t="s">
        <v>42</v>
      </c>
      <c r="P54" s="84"/>
      <c r="Q54" s="84"/>
    </row>
    <row r="55" spans="1:17" s="85" customFormat="1" ht="37.5" x14ac:dyDescent="0.25">
      <c r="A55" s="168">
        <f t="shared" si="1"/>
        <v>53</v>
      </c>
      <c r="B55" s="181" t="s">
        <v>379</v>
      </c>
      <c r="C55" s="181" t="s">
        <v>222</v>
      </c>
      <c r="D55" s="181" t="s">
        <v>134</v>
      </c>
      <c r="E55" s="182">
        <f>SUM(Таблица23[[#This Row],[Средний балл аттестата]:[Балл первоочередной]])</f>
        <v>4.7</v>
      </c>
      <c r="F55" s="182">
        <v>4.7</v>
      </c>
      <c r="G55" s="225" t="s">
        <v>733</v>
      </c>
      <c r="H55" s="182"/>
      <c r="I55" s="179" t="s">
        <v>477</v>
      </c>
      <c r="J55" s="179" t="s">
        <v>183</v>
      </c>
      <c r="K55" s="179"/>
      <c r="L55" s="179"/>
      <c r="M55" s="179" t="s">
        <v>42</v>
      </c>
      <c r="N55" s="179" t="s">
        <v>42</v>
      </c>
      <c r="O55" s="179" t="s">
        <v>42</v>
      </c>
      <c r="P55" s="191"/>
    </row>
    <row r="56" spans="1:17" s="85" customFormat="1" ht="56.25" x14ac:dyDescent="0.25">
      <c r="A56" s="168">
        <f xml:space="preserve"> ROW()-2</f>
        <v>54</v>
      </c>
      <c r="B56" s="181" t="s">
        <v>147</v>
      </c>
      <c r="C56" s="179" t="s">
        <v>222</v>
      </c>
      <c r="D56" s="179" t="s">
        <v>134</v>
      </c>
      <c r="E56" s="182">
        <f>SUM(Таблица23[[#This Row],[Средний балл аттестата]:[Балл первоочередной]])</f>
        <v>4.53</v>
      </c>
      <c r="F56" s="182">
        <v>4.53</v>
      </c>
      <c r="G56" s="225" t="s">
        <v>733</v>
      </c>
      <c r="H56" s="179"/>
      <c r="I56" s="179" t="s">
        <v>476</v>
      </c>
      <c r="J56" s="179" t="s">
        <v>110</v>
      </c>
      <c r="K56" s="179" t="s">
        <v>183</v>
      </c>
      <c r="L56" s="179"/>
      <c r="M56" s="179" t="s">
        <v>42</v>
      </c>
      <c r="N56" s="179" t="s">
        <v>42</v>
      </c>
      <c r="O56" s="179" t="s">
        <v>42</v>
      </c>
      <c r="P56" s="191"/>
    </row>
    <row r="57" spans="1:17" s="7" customFormat="1" ht="37.5" x14ac:dyDescent="0.25">
      <c r="A57" s="168">
        <f t="shared" ref="A57:A65" si="2">ROW()-2</f>
        <v>55</v>
      </c>
      <c r="B57" s="181" t="s">
        <v>359</v>
      </c>
      <c r="C57" s="181" t="s">
        <v>222</v>
      </c>
      <c r="D57" s="179" t="s">
        <v>134</v>
      </c>
      <c r="E57" s="176">
        <f>SUM(Таблица23[[#This Row],[Средний балл аттестата]:[Балл первоочередной]])</f>
        <v>4.53</v>
      </c>
      <c r="F57" s="182">
        <v>4.53</v>
      </c>
      <c r="G57" s="225" t="s">
        <v>733</v>
      </c>
      <c r="H57" s="179"/>
      <c r="I57" s="125" t="s">
        <v>476</v>
      </c>
      <c r="J57" s="179" t="s">
        <v>17</v>
      </c>
      <c r="K57" s="179" t="s">
        <v>5</v>
      </c>
      <c r="L57" s="179" t="s">
        <v>183</v>
      </c>
      <c r="M57" s="179" t="s">
        <v>42</v>
      </c>
      <c r="N57" s="179" t="s">
        <v>42</v>
      </c>
      <c r="O57" s="179" t="s">
        <v>42</v>
      </c>
    </row>
    <row r="58" spans="1:17" s="7" customFormat="1" ht="56.25" x14ac:dyDescent="0.25">
      <c r="A58" s="168">
        <f t="shared" si="2"/>
        <v>56</v>
      </c>
      <c r="B58" s="179" t="s">
        <v>204</v>
      </c>
      <c r="C58" s="179" t="s">
        <v>223</v>
      </c>
      <c r="D58" s="179" t="s">
        <v>134</v>
      </c>
      <c r="E58" s="182">
        <f>SUM(Таблица23[[#This Row],[Средний балл аттестата]:[Балл первоочередной]])</f>
        <v>4.22</v>
      </c>
      <c r="F58" s="182">
        <v>4.22</v>
      </c>
      <c r="G58" s="225" t="s">
        <v>733</v>
      </c>
      <c r="H58" s="179"/>
      <c r="I58" s="179" t="s">
        <v>1001</v>
      </c>
      <c r="J58" s="179" t="s">
        <v>183</v>
      </c>
      <c r="K58" s="179"/>
      <c r="L58" s="179"/>
      <c r="M58" s="179" t="s">
        <v>42</v>
      </c>
      <c r="N58" s="179" t="s">
        <v>42</v>
      </c>
      <c r="O58" s="179" t="s">
        <v>42</v>
      </c>
      <c r="P58" s="84"/>
    </row>
    <row r="59" spans="1:17" s="85" customFormat="1" ht="56.25" x14ac:dyDescent="0.25">
      <c r="A59" s="168">
        <f t="shared" si="2"/>
        <v>57</v>
      </c>
      <c r="B59" s="181" t="s">
        <v>640</v>
      </c>
      <c r="C59" s="181" t="s">
        <v>222</v>
      </c>
      <c r="D59" s="179" t="s">
        <v>134</v>
      </c>
      <c r="E59" s="182">
        <f>SUM(Таблица23[[#This Row],[Средний балл аттестата]:[Балл первоочередной]])</f>
        <v>4.1100000000000003</v>
      </c>
      <c r="F59" s="182">
        <v>4.1100000000000003</v>
      </c>
      <c r="G59" s="225" t="s">
        <v>733</v>
      </c>
      <c r="H59" s="179"/>
      <c r="I59" s="179" t="s">
        <v>477</v>
      </c>
      <c r="J59" s="179" t="s">
        <v>6</v>
      </c>
      <c r="K59" s="179" t="s">
        <v>183</v>
      </c>
      <c r="L59" s="179" t="s">
        <v>155</v>
      </c>
      <c r="M59" s="179" t="s">
        <v>42</v>
      </c>
      <c r="N59" s="179" t="s">
        <v>42</v>
      </c>
      <c r="O59" s="179" t="s">
        <v>44</v>
      </c>
    </row>
    <row r="60" spans="1:17" s="7" customFormat="1" ht="37.5" x14ac:dyDescent="0.25">
      <c r="A60" s="168">
        <f t="shared" si="2"/>
        <v>58</v>
      </c>
      <c r="B60" s="181" t="s">
        <v>868</v>
      </c>
      <c r="C60" s="181" t="s">
        <v>222</v>
      </c>
      <c r="D60" s="181" t="s">
        <v>134</v>
      </c>
      <c r="E60" s="182">
        <f>SUM(Таблица23[[#This Row],[Средний балл аттестата]:[Балл первоочередной]])</f>
        <v>4</v>
      </c>
      <c r="F60" s="182">
        <v>4</v>
      </c>
      <c r="G60" s="225" t="s">
        <v>733</v>
      </c>
      <c r="H60" s="182"/>
      <c r="I60" s="179" t="s">
        <v>477</v>
      </c>
      <c r="J60" s="179" t="s">
        <v>183</v>
      </c>
      <c r="K60" s="179" t="s">
        <v>52</v>
      </c>
      <c r="L60" s="179"/>
      <c r="M60" s="179" t="s">
        <v>42</v>
      </c>
      <c r="N60" s="179" t="s">
        <v>42</v>
      </c>
      <c r="O60" s="179" t="s">
        <v>42</v>
      </c>
    </row>
    <row r="61" spans="1:17" s="85" customFormat="1" ht="75" x14ac:dyDescent="0.3">
      <c r="A61" s="168">
        <f t="shared" si="2"/>
        <v>59</v>
      </c>
      <c r="B61" s="124" t="s">
        <v>918</v>
      </c>
      <c r="C61" s="124" t="s">
        <v>222</v>
      </c>
      <c r="D61" s="125" t="s">
        <v>134</v>
      </c>
      <c r="E61" s="127">
        <f>SUM(Таблица23[[#This Row],[Средний балл аттестата]:[Балл первоочередной]])</f>
        <v>3.95</v>
      </c>
      <c r="F61" s="127">
        <v>3.95</v>
      </c>
      <c r="G61" s="395" t="s">
        <v>733</v>
      </c>
      <c r="H61" s="125"/>
      <c r="I61" s="125" t="s">
        <v>477</v>
      </c>
      <c r="J61" s="179" t="s">
        <v>1071</v>
      </c>
      <c r="K61" s="125" t="s">
        <v>183</v>
      </c>
      <c r="L61" s="125"/>
      <c r="M61" s="125" t="s">
        <v>42</v>
      </c>
      <c r="N61" s="179" t="s">
        <v>42</v>
      </c>
      <c r="O61" s="332" t="s">
        <v>42</v>
      </c>
    </row>
    <row r="62" spans="1:17" s="7" customFormat="1" ht="56.25" x14ac:dyDescent="0.25">
      <c r="A62" s="168">
        <f t="shared" si="2"/>
        <v>60</v>
      </c>
      <c r="B62" s="181" t="s">
        <v>613</v>
      </c>
      <c r="C62" s="181" t="s">
        <v>222</v>
      </c>
      <c r="D62" s="181" t="s">
        <v>134</v>
      </c>
      <c r="E62" s="182">
        <f>SUM(Таблица23[[#This Row],[Средний балл аттестата]:[Балл первоочередной]])</f>
        <v>3.8</v>
      </c>
      <c r="F62" s="182">
        <v>3.8</v>
      </c>
      <c r="G62" s="225" t="s">
        <v>733</v>
      </c>
      <c r="H62" s="179"/>
      <c r="I62" s="179" t="s">
        <v>476</v>
      </c>
      <c r="J62" s="179" t="s">
        <v>17</v>
      </c>
      <c r="K62" s="179" t="s">
        <v>33</v>
      </c>
      <c r="L62" s="179" t="s">
        <v>183</v>
      </c>
      <c r="M62" s="125" t="s">
        <v>42</v>
      </c>
      <c r="N62" s="125" t="s">
        <v>168</v>
      </c>
      <c r="O62" s="125" t="s">
        <v>42</v>
      </c>
    </row>
    <row r="63" spans="1:17" s="85" customFormat="1" ht="37.5" x14ac:dyDescent="0.3">
      <c r="A63" s="168">
        <f t="shared" si="2"/>
        <v>61</v>
      </c>
      <c r="B63" s="306" t="s">
        <v>1167</v>
      </c>
      <c r="C63" s="266" t="s">
        <v>222</v>
      </c>
      <c r="D63" s="306" t="s">
        <v>134</v>
      </c>
      <c r="E63" s="344">
        <f>SUM(Таблица23[[#This Row],[Средний балл аттестата]:[Балл первоочередной]])</f>
        <v>3.69</v>
      </c>
      <c r="F63" s="306">
        <v>3.69</v>
      </c>
      <c r="G63" s="393" t="s">
        <v>733</v>
      </c>
      <c r="H63" s="266"/>
      <c r="I63" s="394" t="s">
        <v>476</v>
      </c>
      <c r="J63" s="306" t="s">
        <v>1118</v>
      </c>
      <c r="K63" s="306"/>
      <c r="L63" s="306"/>
      <c r="M63" s="179" t="s">
        <v>42</v>
      </c>
      <c r="N63" s="179"/>
      <c r="O63" s="179" t="s">
        <v>42</v>
      </c>
    </row>
    <row r="64" spans="1:17" s="85" customFormat="1" ht="37.5" x14ac:dyDescent="0.3">
      <c r="A64" s="168">
        <f t="shared" si="2"/>
        <v>62</v>
      </c>
      <c r="B64" s="306" t="s">
        <v>1131</v>
      </c>
      <c r="C64" s="266" t="s">
        <v>222</v>
      </c>
      <c r="D64" s="306" t="s">
        <v>134</v>
      </c>
      <c r="E64" s="344">
        <f>SUM(Таблица23[[#This Row],[Средний балл аттестата]:[Балл первоочередной]])</f>
        <v>3.61</v>
      </c>
      <c r="F64" s="306">
        <v>3.61</v>
      </c>
      <c r="G64" s="393" t="s">
        <v>733</v>
      </c>
      <c r="H64" s="266"/>
      <c r="I64" s="394" t="s">
        <v>477</v>
      </c>
      <c r="J64" s="306" t="s">
        <v>1118</v>
      </c>
      <c r="K64" s="306" t="s">
        <v>1132</v>
      </c>
      <c r="L64" s="306"/>
      <c r="M64" s="306" t="s">
        <v>42</v>
      </c>
      <c r="N64" s="306" t="s">
        <v>42</v>
      </c>
      <c r="O64" s="306" t="s">
        <v>42</v>
      </c>
    </row>
    <row r="65" spans="1:15" s="85" customFormat="1" ht="56.25" x14ac:dyDescent="0.25">
      <c r="A65" s="168">
        <f t="shared" si="2"/>
        <v>63</v>
      </c>
      <c r="B65" s="181" t="s">
        <v>786</v>
      </c>
      <c r="C65" s="181" t="s">
        <v>223</v>
      </c>
      <c r="D65" s="179" t="s">
        <v>134</v>
      </c>
      <c r="E65" s="182">
        <f>SUM(Таблица23[[#This Row],[Средний балл аттестата]:[Балл первоочередной]])</f>
        <v>3.56</v>
      </c>
      <c r="F65" s="182">
        <v>3.56</v>
      </c>
      <c r="G65" s="225" t="s">
        <v>733</v>
      </c>
      <c r="H65" s="179"/>
      <c r="I65" s="179" t="s">
        <v>1211</v>
      </c>
      <c r="J65" s="179" t="s">
        <v>110</v>
      </c>
      <c r="K65" s="179" t="s">
        <v>183</v>
      </c>
      <c r="L65" s="179" t="s">
        <v>7</v>
      </c>
      <c r="M65" s="179" t="s">
        <v>42</v>
      </c>
      <c r="N65" s="179" t="s">
        <v>42</v>
      </c>
      <c r="O65" s="179" t="s">
        <v>42</v>
      </c>
    </row>
    <row r="66" spans="1:15" s="7" customFormat="1" x14ac:dyDescent="0.25"/>
    <row r="67" spans="1:15" s="7" customFormat="1" x14ac:dyDescent="0.25"/>
    <row r="68" spans="1:15" s="7" customFormat="1" x14ac:dyDescent="0.25"/>
    <row r="69" spans="1:15" s="7" customFormat="1" x14ac:dyDescent="0.25"/>
    <row r="70" spans="1:15" s="7" customFormat="1" x14ac:dyDescent="0.25"/>
    <row r="71" spans="1:15" s="7" customFormat="1" x14ac:dyDescent="0.25"/>
    <row r="72" spans="1:15" s="7" customFormat="1" x14ac:dyDescent="0.25"/>
    <row r="73" spans="1:15" s="7" customFormat="1" x14ac:dyDescent="0.25"/>
    <row r="74" spans="1:15" s="7" customFormat="1" x14ac:dyDescent="0.25"/>
    <row r="75" spans="1:15" s="7" customFormat="1" x14ac:dyDescent="0.25"/>
    <row r="76" spans="1:15" s="7" customFormat="1" x14ac:dyDescent="0.25"/>
    <row r="77" spans="1:15" s="7" customFormat="1" x14ac:dyDescent="0.25"/>
    <row r="78" spans="1:15" s="7" customFormat="1" x14ac:dyDescent="0.25"/>
    <row r="79" spans="1:15" s="7" customFormat="1" x14ac:dyDescent="0.25"/>
    <row r="80" spans="1:15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  <row r="123" s="7" customFormat="1" x14ac:dyDescent="0.25"/>
    <row r="124" s="7" customFormat="1" x14ac:dyDescent="0.25"/>
    <row r="125" s="7" customFormat="1" x14ac:dyDescent="0.25"/>
    <row r="126" s="7" customFormat="1" x14ac:dyDescent="0.25"/>
    <row r="127" s="7" customFormat="1" x14ac:dyDescent="0.25"/>
    <row r="128" s="7" customFormat="1" x14ac:dyDescent="0.25"/>
    <row r="129" s="7" customFormat="1" x14ac:dyDescent="0.25"/>
    <row r="130" s="7" customFormat="1" x14ac:dyDescent="0.25"/>
    <row r="131" s="7" customFormat="1" x14ac:dyDescent="0.25"/>
    <row r="132" s="7" customFormat="1" x14ac:dyDescent="0.25"/>
    <row r="133" s="7" customFormat="1" x14ac:dyDescent="0.25"/>
    <row r="134" s="7" customFormat="1" x14ac:dyDescent="0.25"/>
    <row r="135" s="7" customFormat="1" x14ac:dyDescent="0.25"/>
    <row r="136" s="7" customFormat="1" x14ac:dyDescent="0.25"/>
    <row r="137" s="7" customFormat="1" x14ac:dyDescent="0.25"/>
    <row r="138" s="7" customFormat="1" x14ac:dyDescent="0.25"/>
    <row r="139" s="7" customFormat="1" x14ac:dyDescent="0.25"/>
    <row r="140" s="7" customFormat="1" x14ac:dyDescent="0.25"/>
    <row r="141" s="7" customFormat="1" x14ac:dyDescent="0.25"/>
    <row r="142" s="7" customFormat="1" x14ac:dyDescent="0.25"/>
    <row r="143" s="7" customFormat="1" x14ac:dyDescent="0.25"/>
    <row r="144" s="7" customFormat="1" x14ac:dyDescent="0.25"/>
    <row r="145" s="7" customFormat="1" x14ac:dyDescent="0.25"/>
    <row r="146" s="7" customFormat="1" x14ac:dyDescent="0.25"/>
    <row r="147" s="7" customFormat="1" x14ac:dyDescent="0.25"/>
    <row r="148" s="7" customFormat="1" x14ac:dyDescent="0.25"/>
    <row r="149" s="7" customFormat="1" x14ac:dyDescent="0.25"/>
    <row r="150" s="7" customFormat="1" x14ac:dyDescent="0.25"/>
    <row r="151" s="7" customFormat="1" x14ac:dyDescent="0.25"/>
    <row r="152" s="7" customFormat="1" x14ac:dyDescent="0.25"/>
    <row r="153" s="7" customFormat="1" x14ac:dyDescent="0.25"/>
    <row r="154" s="7" customFormat="1" x14ac:dyDescent="0.25"/>
    <row r="155" s="7" customFormat="1" x14ac:dyDescent="0.25"/>
    <row r="156" s="7" customFormat="1" x14ac:dyDescent="0.25"/>
    <row r="157" s="7" customFormat="1" x14ac:dyDescent="0.25"/>
    <row r="158" s="7" customFormat="1" x14ac:dyDescent="0.25"/>
    <row r="159" s="7" customFormat="1" x14ac:dyDescent="0.25"/>
    <row r="160" s="7" customFormat="1" x14ac:dyDescent="0.25"/>
    <row r="161" s="7" customFormat="1" x14ac:dyDescent="0.25"/>
    <row r="162" s="7" customFormat="1" x14ac:dyDescent="0.25"/>
    <row r="163" s="7" customFormat="1" x14ac:dyDescent="0.25"/>
    <row r="164" s="7" customFormat="1" x14ac:dyDescent="0.25"/>
    <row r="165" s="7" customFormat="1" x14ac:dyDescent="0.25"/>
    <row r="166" s="7" customFormat="1" x14ac:dyDescent="0.25"/>
    <row r="167" s="7" customFormat="1" x14ac:dyDescent="0.25"/>
    <row r="168" s="7" customFormat="1" x14ac:dyDescent="0.25"/>
    <row r="169" s="7" customFormat="1" x14ac:dyDescent="0.25"/>
    <row r="170" s="7" customFormat="1" x14ac:dyDescent="0.25"/>
    <row r="171" s="7" customFormat="1" x14ac:dyDescent="0.25"/>
    <row r="172" s="7" customFormat="1" x14ac:dyDescent="0.25"/>
    <row r="173" s="7" customFormat="1" x14ac:dyDescent="0.25"/>
    <row r="174" s="7" customFormat="1" x14ac:dyDescent="0.25"/>
    <row r="175" s="7" customFormat="1" x14ac:dyDescent="0.25"/>
    <row r="176" s="7" customFormat="1" x14ac:dyDescent="0.25"/>
    <row r="177" s="7" customFormat="1" x14ac:dyDescent="0.25"/>
    <row r="178" s="7" customFormat="1" x14ac:dyDescent="0.25"/>
    <row r="179" s="7" customFormat="1" x14ac:dyDescent="0.25"/>
    <row r="180" s="7" customFormat="1" x14ac:dyDescent="0.25"/>
    <row r="181" s="7" customFormat="1" x14ac:dyDescent="0.25"/>
    <row r="182" s="7" customFormat="1" x14ac:dyDescent="0.25"/>
  </sheetData>
  <mergeCells count="1">
    <mergeCell ref="A1:N1"/>
  </mergeCells>
  <pageMargins left="0" right="0" top="0" bottom="0" header="0" footer="0"/>
  <pageSetup paperSize="9" scale="64" fitToHeight="0" orientation="landscape" r:id="rId1"/>
  <rowBreaks count="2" manualBreakCount="2">
    <brk id="33" max="16383" man="1"/>
    <brk id="57" max="30" man="1"/>
  </rowBreak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111"/>
  <sheetViews>
    <sheetView view="pageBreakPreview" topLeftCell="A7" zoomScale="80" zoomScaleNormal="84" zoomScaleSheetLayoutView="80" workbookViewId="0">
      <selection activeCell="B7" sqref="B7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518" t="s">
        <v>8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</row>
    <row r="2" spans="1:15" s="7" customFormat="1" ht="47.25" customHeight="1" x14ac:dyDescent="0.25">
      <c r="A2" s="83" t="s">
        <v>36</v>
      </c>
      <c r="B2" s="81" t="s">
        <v>12</v>
      </c>
      <c r="C2" s="81" t="s">
        <v>226</v>
      </c>
      <c r="D2" s="81" t="s">
        <v>22</v>
      </c>
      <c r="E2" s="82" t="s">
        <v>23</v>
      </c>
      <c r="F2" s="82" t="s">
        <v>2</v>
      </c>
      <c r="G2" s="81" t="s">
        <v>24</v>
      </c>
      <c r="H2" s="79" t="s">
        <v>37</v>
      </c>
      <c r="I2" s="81" t="s">
        <v>15</v>
      </c>
      <c r="J2" s="81" t="s">
        <v>1</v>
      </c>
      <c r="K2" s="81" t="s">
        <v>10</v>
      </c>
      <c r="L2" s="81" t="s">
        <v>11</v>
      </c>
      <c r="M2" s="81" t="s">
        <v>21</v>
      </c>
      <c r="N2" s="81" t="s">
        <v>29</v>
      </c>
      <c r="O2" s="83" t="s">
        <v>20</v>
      </c>
    </row>
    <row r="3" spans="1:15" s="7" customFormat="1" ht="56.25" x14ac:dyDescent="0.25">
      <c r="A3" s="104">
        <f>ROW()-2</f>
        <v>1</v>
      </c>
      <c r="B3" s="90" t="s">
        <v>795</v>
      </c>
      <c r="C3" s="90" t="s">
        <v>222</v>
      </c>
      <c r="D3" s="89" t="s">
        <v>136</v>
      </c>
      <c r="E3" s="89">
        <f>SUM(Таблица24[[#This Row],[Средний балл аттестата]:[Балл первоочередной]])</f>
        <v>110.47</v>
      </c>
      <c r="F3" s="89">
        <v>4.47</v>
      </c>
      <c r="G3" s="89">
        <v>6</v>
      </c>
      <c r="H3" s="87">
        <v>100</v>
      </c>
      <c r="I3" s="87" t="s">
        <v>476</v>
      </c>
      <c r="J3" s="87" t="s">
        <v>6</v>
      </c>
      <c r="K3" s="87" t="s">
        <v>155</v>
      </c>
      <c r="L3" s="87"/>
      <c r="M3" s="87" t="s">
        <v>42</v>
      </c>
      <c r="N3" s="87" t="s">
        <v>168</v>
      </c>
      <c r="O3" s="109" t="s">
        <v>42</v>
      </c>
    </row>
    <row r="4" spans="1:15" s="30" customFormat="1" ht="66.75" customHeight="1" x14ac:dyDescent="0.25">
      <c r="A4" s="104">
        <f>ROW()-2</f>
        <v>2</v>
      </c>
      <c r="B4" s="87" t="s">
        <v>1174</v>
      </c>
      <c r="C4" s="90" t="s">
        <v>222</v>
      </c>
      <c r="D4" s="87" t="s">
        <v>136</v>
      </c>
      <c r="E4" s="89">
        <f>SUM(Таблица24[[#This Row],[Средний балл аттестата]:[Балл первоочередной]])</f>
        <v>15</v>
      </c>
      <c r="F4" s="87">
        <v>5</v>
      </c>
      <c r="G4" s="89">
        <v>10</v>
      </c>
      <c r="H4" s="89"/>
      <c r="I4" s="87" t="s">
        <v>476</v>
      </c>
      <c r="J4" s="87" t="s">
        <v>6</v>
      </c>
      <c r="K4" s="87" t="s">
        <v>155</v>
      </c>
      <c r="L4" s="87"/>
      <c r="M4" s="87" t="s">
        <v>42</v>
      </c>
      <c r="N4" s="87" t="s">
        <v>42</v>
      </c>
      <c r="O4" s="109" t="s">
        <v>44</v>
      </c>
    </row>
    <row r="5" spans="1:15" s="7" customFormat="1" ht="75" x14ac:dyDescent="0.25">
      <c r="A5" s="104">
        <f xml:space="preserve"> ROW() - 2</f>
        <v>3</v>
      </c>
      <c r="B5" s="87" t="s">
        <v>214</v>
      </c>
      <c r="C5" s="87" t="s">
        <v>224</v>
      </c>
      <c r="D5" s="87" t="s">
        <v>134</v>
      </c>
      <c r="E5" s="89">
        <f>SUM(Таблица24[[#This Row],[Средний балл аттестата]:[Балл первоочередной]])</f>
        <v>14.629999999999999</v>
      </c>
      <c r="F5" s="89">
        <v>4.63</v>
      </c>
      <c r="G5" s="89">
        <v>10</v>
      </c>
      <c r="H5" s="89"/>
      <c r="I5" s="87" t="s">
        <v>477</v>
      </c>
      <c r="J5" s="87" t="s">
        <v>155</v>
      </c>
      <c r="K5" s="87" t="s">
        <v>6</v>
      </c>
      <c r="L5" s="87"/>
      <c r="M5" s="87" t="s">
        <v>42</v>
      </c>
      <c r="N5" s="87" t="s">
        <v>42</v>
      </c>
      <c r="O5" s="109" t="s">
        <v>42</v>
      </c>
    </row>
    <row r="6" spans="1:15" s="7" customFormat="1" ht="56.25" x14ac:dyDescent="0.25">
      <c r="A6" s="95">
        <f t="shared" ref="A6:A15" si="0">ROW()-2</f>
        <v>4</v>
      </c>
      <c r="B6" s="87" t="s">
        <v>343</v>
      </c>
      <c r="C6" s="87" t="s">
        <v>222</v>
      </c>
      <c r="D6" s="87" t="s">
        <v>134</v>
      </c>
      <c r="E6" s="89">
        <f>SUM(Таблица24[[#This Row],[Средний балл аттестата]:[Балл первоочередной]])</f>
        <v>13.940000000000001</v>
      </c>
      <c r="F6" s="89">
        <v>4.9400000000000004</v>
      </c>
      <c r="G6" s="89">
        <v>9</v>
      </c>
      <c r="H6" s="87"/>
      <c r="I6" s="87" t="s">
        <v>477</v>
      </c>
      <c r="J6" s="87" t="s">
        <v>6</v>
      </c>
      <c r="K6" s="87" t="s">
        <v>155</v>
      </c>
      <c r="L6" s="87"/>
      <c r="M6" s="87" t="s">
        <v>42</v>
      </c>
      <c r="N6" s="87" t="s">
        <v>42</v>
      </c>
      <c r="O6" s="109" t="s">
        <v>42</v>
      </c>
    </row>
    <row r="7" spans="1:15" s="7" customFormat="1" ht="75" x14ac:dyDescent="0.25">
      <c r="A7" s="95">
        <f t="shared" si="0"/>
        <v>5</v>
      </c>
      <c r="B7" s="87" t="s">
        <v>1004</v>
      </c>
      <c r="C7" s="87" t="s">
        <v>222</v>
      </c>
      <c r="D7" s="87" t="s">
        <v>134</v>
      </c>
      <c r="E7" s="89">
        <f>SUM(Таблица24[[#This Row],[Средний балл аттестата]:[Балл первоочередной]])</f>
        <v>13.469999999999999</v>
      </c>
      <c r="F7" s="89">
        <v>4.47</v>
      </c>
      <c r="G7" s="89">
        <v>9</v>
      </c>
      <c r="H7" s="87"/>
      <c r="I7" s="87" t="s">
        <v>476</v>
      </c>
      <c r="J7" s="203" t="s">
        <v>155</v>
      </c>
      <c r="K7" s="203" t="s">
        <v>6</v>
      </c>
      <c r="L7" s="87"/>
      <c r="M7" s="87" t="s">
        <v>42</v>
      </c>
      <c r="N7" s="87" t="s">
        <v>42</v>
      </c>
      <c r="O7" s="109" t="s">
        <v>42</v>
      </c>
    </row>
    <row r="8" spans="1:15" s="7" customFormat="1" ht="56.25" x14ac:dyDescent="0.25">
      <c r="A8" s="104">
        <f t="shared" si="0"/>
        <v>6</v>
      </c>
      <c r="B8" s="89" t="s">
        <v>618</v>
      </c>
      <c r="C8" s="89" t="s">
        <v>222</v>
      </c>
      <c r="D8" s="87" t="s">
        <v>134</v>
      </c>
      <c r="E8" s="89">
        <f>SUM(Таблица24[[#This Row],[Средний балл аттестата]:[Балл первоочередной]])</f>
        <v>13.35</v>
      </c>
      <c r="F8" s="89">
        <v>4.3499999999999996</v>
      </c>
      <c r="G8" s="89">
        <v>9</v>
      </c>
      <c r="H8" s="87"/>
      <c r="I8" s="87" t="s">
        <v>476</v>
      </c>
      <c r="J8" s="87" t="s">
        <v>6</v>
      </c>
      <c r="K8" s="87" t="s">
        <v>155</v>
      </c>
      <c r="L8" s="87"/>
      <c r="M8" s="87" t="s">
        <v>42</v>
      </c>
      <c r="N8" s="87" t="s">
        <v>42</v>
      </c>
      <c r="O8" s="109" t="s">
        <v>42</v>
      </c>
    </row>
    <row r="9" spans="1:15" s="7" customFormat="1" ht="56.25" x14ac:dyDescent="0.25">
      <c r="A9" s="104">
        <f t="shared" si="0"/>
        <v>7</v>
      </c>
      <c r="B9" s="89" t="s">
        <v>815</v>
      </c>
      <c r="C9" s="89" t="s">
        <v>222</v>
      </c>
      <c r="D9" s="87" t="s">
        <v>134</v>
      </c>
      <c r="E9" s="89">
        <f>SUM(Таблица24[[#This Row],[Средний балл аттестата]:[Балл первоочередной]])</f>
        <v>13.190000000000001</v>
      </c>
      <c r="F9" s="89">
        <v>4.1900000000000004</v>
      </c>
      <c r="G9" s="89">
        <v>9</v>
      </c>
      <c r="H9" s="89"/>
      <c r="I9" s="87" t="s">
        <v>476</v>
      </c>
      <c r="J9" s="87" t="s">
        <v>6</v>
      </c>
      <c r="K9" s="87" t="s">
        <v>155</v>
      </c>
      <c r="L9" s="87"/>
      <c r="M9" s="87" t="s">
        <v>42</v>
      </c>
      <c r="N9" s="87" t="s">
        <v>42</v>
      </c>
      <c r="O9" s="109" t="s">
        <v>44</v>
      </c>
    </row>
    <row r="10" spans="1:15" s="85" customFormat="1" ht="63.75" customHeight="1" x14ac:dyDescent="0.3">
      <c r="A10" s="104">
        <f t="shared" si="0"/>
        <v>8</v>
      </c>
      <c r="B10" s="90" t="s">
        <v>1086</v>
      </c>
      <c r="C10" s="184" t="s">
        <v>222</v>
      </c>
      <c r="D10" s="87" t="s">
        <v>134</v>
      </c>
      <c r="E10" s="89">
        <f>SUM(Таблица24[[#This Row],[Средний балл аттестата]:[Балл первоочередной]])</f>
        <v>13.059999999999999</v>
      </c>
      <c r="F10" s="89">
        <v>4.0599999999999996</v>
      </c>
      <c r="G10" s="87">
        <v>9</v>
      </c>
      <c r="H10" s="87"/>
      <c r="I10" s="87" t="s">
        <v>476</v>
      </c>
      <c r="J10" s="87" t="s">
        <v>155</v>
      </c>
      <c r="K10" s="87" t="s">
        <v>7</v>
      </c>
      <c r="L10" s="87" t="s">
        <v>52</v>
      </c>
      <c r="M10" s="87" t="s">
        <v>42</v>
      </c>
      <c r="N10" s="87" t="s">
        <v>42</v>
      </c>
      <c r="O10" s="109" t="s">
        <v>44</v>
      </c>
    </row>
    <row r="11" spans="1:15" s="7" customFormat="1" ht="56.25" x14ac:dyDescent="0.25">
      <c r="A11" s="95">
        <f t="shared" si="0"/>
        <v>9</v>
      </c>
      <c r="B11" s="90" t="s">
        <v>602</v>
      </c>
      <c r="C11" s="90" t="s">
        <v>222</v>
      </c>
      <c r="D11" s="87" t="s">
        <v>134</v>
      </c>
      <c r="E11" s="89">
        <f>SUM(Таблица24[[#This Row],[Средний балл аттестата]:[Балл первоочередной]])</f>
        <v>13</v>
      </c>
      <c r="F11" s="89">
        <v>4</v>
      </c>
      <c r="G11" s="89">
        <v>9</v>
      </c>
      <c r="H11" s="87"/>
      <c r="I11" s="87" t="s">
        <v>476</v>
      </c>
      <c r="J11" s="87" t="s">
        <v>110</v>
      </c>
      <c r="K11" s="87" t="s">
        <v>595</v>
      </c>
      <c r="L11" s="87"/>
      <c r="M11" s="87" t="s">
        <v>42</v>
      </c>
      <c r="N11" s="87" t="s">
        <v>42</v>
      </c>
      <c r="O11" s="109" t="s">
        <v>44</v>
      </c>
    </row>
    <row r="12" spans="1:15" s="7" customFormat="1" ht="56.25" x14ac:dyDescent="0.25">
      <c r="A12" s="104">
        <f t="shared" si="0"/>
        <v>10</v>
      </c>
      <c r="B12" s="90" t="s">
        <v>469</v>
      </c>
      <c r="C12" s="90" t="s">
        <v>222</v>
      </c>
      <c r="D12" s="87" t="s">
        <v>134</v>
      </c>
      <c r="E12" s="89">
        <f>SUM(Таблица24[[#This Row],[Средний балл аттестата]:[Балл первоочередной]])</f>
        <v>12.76</v>
      </c>
      <c r="F12" s="89">
        <v>3.76</v>
      </c>
      <c r="G12" s="89">
        <v>9</v>
      </c>
      <c r="H12" s="87"/>
      <c r="I12" s="87" t="s">
        <v>476</v>
      </c>
      <c r="J12" s="87" t="s">
        <v>6</v>
      </c>
      <c r="K12" s="87" t="s">
        <v>155</v>
      </c>
      <c r="L12" s="87" t="s">
        <v>52</v>
      </c>
      <c r="M12" s="87" t="s">
        <v>42</v>
      </c>
      <c r="N12" s="87" t="s">
        <v>42</v>
      </c>
      <c r="O12" s="109" t="s">
        <v>42</v>
      </c>
    </row>
    <row r="13" spans="1:15" s="7" customFormat="1" ht="56.25" x14ac:dyDescent="0.25">
      <c r="A13" s="104">
        <f t="shared" si="0"/>
        <v>11</v>
      </c>
      <c r="B13" s="90" t="s">
        <v>165</v>
      </c>
      <c r="C13" s="90" t="s">
        <v>222</v>
      </c>
      <c r="D13" s="87" t="s">
        <v>134</v>
      </c>
      <c r="E13" s="89">
        <f>SUM(Таблица24[[#This Row],[Средний балл аттестата]:[Балл первоочередной]])</f>
        <v>12.719999999999999</v>
      </c>
      <c r="F13" s="89">
        <v>4.72</v>
      </c>
      <c r="G13" s="87">
        <v>8</v>
      </c>
      <c r="H13" s="87"/>
      <c r="I13" s="87" t="s">
        <v>477</v>
      </c>
      <c r="J13" s="87" t="s">
        <v>6</v>
      </c>
      <c r="K13" s="87" t="s">
        <v>155</v>
      </c>
      <c r="L13" s="87" t="s">
        <v>17</v>
      </c>
      <c r="M13" s="87" t="s">
        <v>42</v>
      </c>
      <c r="N13" s="87" t="s">
        <v>42</v>
      </c>
      <c r="O13" s="109" t="s">
        <v>42</v>
      </c>
    </row>
    <row r="14" spans="1:15" s="7" customFormat="1" ht="56.25" x14ac:dyDescent="0.25">
      <c r="A14" s="104">
        <f t="shared" si="0"/>
        <v>12</v>
      </c>
      <c r="B14" s="90" t="s">
        <v>621</v>
      </c>
      <c r="C14" s="90" t="s">
        <v>222</v>
      </c>
      <c r="D14" s="88" t="s">
        <v>134</v>
      </c>
      <c r="E14" s="89">
        <f>SUM(Таблица24[[#This Row],[Средний балл аттестата]:[Балл первоочередной]])</f>
        <v>12.190000000000001</v>
      </c>
      <c r="F14" s="89">
        <v>4.1900000000000004</v>
      </c>
      <c r="G14" s="89">
        <v>8</v>
      </c>
      <c r="H14" s="87"/>
      <c r="I14" s="87" t="s">
        <v>476</v>
      </c>
      <c r="J14" s="87" t="s">
        <v>6</v>
      </c>
      <c r="K14" s="87" t="s">
        <v>155</v>
      </c>
      <c r="L14" s="87" t="s">
        <v>7</v>
      </c>
      <c r="M14" s="87" t="s">
        <v>42</v>
      </c>
      <c r="N14" s="87" t="s">
        <v>202</v>
      </c>
      <c r="O14" s="109" t="s">
        <v>42</v>
      </c>
    </row>
    <row r="15" spans="1:15" s="7" customFormat="1" ht="56.25" x14ac:dyDescent="0.25">
      <c r="A15" s="104">
        <f t="shared" si="0"/>
        <v>13</v>
      </c>
      <c r="B15" s="90" t="s">
        <v>945</v>
      </c>
      <c r="C15" s="90" t="s">
        <v>222</v>
      </c>
      <c r="D15" s="87" t="s">
        <v>134</v>
      </c>
      <c r="E15" s="89">
        <f>SUM(Таблица24[[#This Row],[Средний балл аттестата]:[Балл первоочередной]])</f>
        <v>12.17</v>
      </c>
      <c r="F15" s="89">
        <v>4.17</v>
      </c>
      <c r="G15" s="89">
        <v>8</v>
      </c>
      <c r="H15" s="87"/>
      <c r="I15" s="87" t="s">
        <v>476</v>
      </c>
      <c r="J15" s="87" t="s">
        <v>6</v>
      </c>
      <c r="K15" s="87" t="s">
        <v>155</v>
      </c>
      <c r="L15" s="87"/>
      <c r="M15" s="87" t="s">
        <v>42</v>
      </c>
      <c r="N15" s="87" t="s">
        <v>42</v>
      </c>
      <c r="O15" s="109" t="s">
        <v>42</v>
      </c>
    </row>
    <row r="16" spans="1:15" s="7" customFormat="1" ht="56.25" x14ac:dyDescent="0.25">
      <c r="A16" s="104">
        <f xml:space="preserve"> ROW() - 2</f>
        <v>14</v>
      </c>
      <c r="B16" s="106" t="s">
        <v>178</v>
      </c>
      <c r="C16" s="106" t="s">
        <v>222</v>
      </c>
      <c r="D16" s="105" t="s">
        <v>134</v>
      </c>
      <c r="E16" s="89">
        <f>SUM(Таблица24[[#This Row],[Средний балл аттестата]:[Балл первоочередной]])</f>
        <v>12.05</v>
      </c>
      <c r="F16" s="108">
        <v>4.05</v>
      </c>
      <c r="G16" s="105">
        <v>8</v>
      </c>
      <c r="H16" s="105"/>
      <c r="I16" s="105" t="s">
        <v>476</v>
      </c>
      <c r="J16" s="87" t="s">
        <v>6</v>
      </c>
      <c r="K16" s="87" t="s">
        <v>155</v>
      </c>
      <c r="L16" s="87"/>
      <c r="M16" s="105" t="s">
        <v>42</v>
      </c>
      <c r="N16" s="105" t="s">
        <v>42</v>
      </c>
      <c r="O16" s="105" t="s">
        <v>42</v>
      </c>
    </row>
    <row r="17" spans="1:17" s="85" customFormat="1" ht="56.25" x14ac:dyDescent="0.25">
      <c r="A17" s="104">
        <f>ROW()-2</f>
        <v>15</v>
      </c>
      <c r="B17" s="87" t="s">
        <v>735</v>
      </c>
      <c r="C17" s="87" t="s">
        <v>223</v>
      </c>
      <c r="D17" s="87" t="s">
        <v>134</v>
      </c>
      <c r="E17" s="89">
        <f>SUM(Таблица24[[#This Row],[Средний балл аттестата]:[Балл первоочередной]])</f>
        <v>11.879999999999999</v>
      </c>
      <c r="F17" s="89">
        <v>4.88</v>
      </c>
      <c r="G17" s="89">
        <v>7</v>
      </c>
      <c r="H17" s="87"/>
      <c r="I17" s="87" t="s">
        <v>476</v>
      </c>
      <c r="J17" s="87" t="s">
        <v>6</v>
      </c>
      <c r="K17" s="87" t="s">
        <v>155</v>
      </c>
      <c r="L17" s="87" t="s">
        <v>17</v>
      </c>
      <c r="M17" s="87" t="s">
        <v>42</v>
      </c>
      <c r="N17" s="87" t="s">
        <v>42</v>
      </c>
      <c r="O17" s="87" t="s">
        <v>42</v>
      </c>
      <c r="P17" s="125"/>
      <c r="Q17" s="200"/>
    </row>
    <row r="18" spans="1:17" s="7" customFormat="1" ht="56.25" x14ac:dyDescent="0.25">
      <c r="A18" s="104">
        <f>ROW()-2</f>
        <v>16</v>
      </c>
      <c r="B18" s="90" t="s">
        <v>242</v>
      </c>
      <c r="C18" s="90" t="s">
        <v>222</v>
      </c>
      <c r="D18" s="87" t="s">
        <v>134</v>
      </c>
      <c r="E18" s="89">
        <f>SUM(Таблица24[[#This Row],[Средний балл аттестата]:[Балл первоочередной]])</f>
        <v>11.85</v>
      </c>
      <c r="F18" s="89">
        <v>4.8499999999999996</v>
      </c>
      <c r="G18" s="89">
        <v>7</v>
      </c>
      <c r="H18" s="87"/>
      <c r="I18" s="87" t="s">
        <v>476</v>
      </c>
      <c r="J18" s="87" t="s">
        <v>6</v>
      </c>
      <c r="K18" s="87" t="s">
        <v>155</v>
      </c>
      <c r="L18" s="87"/>
      <c r="M18" s="87" t="s">
        <v>42</v>
      </c>
      <c r="N18" s="87" t="s">
        <v>42</v>
      </c>
      <c r="O18" s="87" t="s">
        <v>42</v>
      </c>
    </row>
    <row r="19" spans="1:17" s="85" customFormat="1" ht="75" x14ac:dyDescent="0.3">
      <c r="A19" s="104">
        <f xml:space="preserve"> ROW() - 2</f>
        <v>17</v>
      </c>
      <c r="B19" s="87" t="s">
        <v>581</v>
      </c>
      <c r="C19" s="87" t="s">
        <v>222</v>
      </c>
      <c r="D19" s="87" t="s">
        <v>134</v>
      </c>
      <c r="E19" s="89">
        <f>SUM(Таблица24[[#This Row],[Средний балл аттестата]:[Балл первоочередной]])</f>
        <v>11.690000000000001</v>
      </c>
      <c r="F19" s="87">
        <v>4.6900000000000004</v>
      </c>
      <c r="G19" s="89">
        <v>7</v>
      </c>
      <c r="H19" s="102"/>
      <c r="I19" s="87" t="s">
        <v>476</v>
      </c>
      <c r="J19" s="87" t="s">
        <v>155</v>
      </c>
      <c r="K19" s="87" t="s">
        <v>6</v>
      </c>
      <c r="L19" s="87"/>
      <c r="M19" s="103" t="s">
        <v>42</v>
      </c>
      <c r="N19" s="87" t="s">
        <v>42</v>
      </c>
      <c r="O19" s="109" t="s">
        <v>42</v>
      </c>
    </row>
    <row r="20" spans="1:17" s="7" customFormat="1" ht="56.25" customHeight="1" x14ac:dyDescent="0.25">
      <c r="A20" s="104">
        <f t="shared" ref="A20:A26" si="1">ROW()-2</f>
        <v>18</v>
      </c>
      <c r="B20" s="141" t="s">
        <v>940</v>
      </c>
      <c r="C20" s="141" t="s">
        <v>222</v>
      </c>
      <c r="D20" s="130" t="s">
        <v>136</v>
      </c>
      <c r="E20" s="89">
        <f>SUM(Таблица24[[#This Row],[Средний балл аттестата]:[Балл первоочередной]])</f>
        <v>11.530000000000001</v>
      </c>
      <c r="F20" s="136">
        <v>4.53</v>
      </c>
      <c r="G20" s="136">
        <v>7</v>
      </c>
      <c r="H20" s="130"/>
      <c r="I20" s="130" t="s">
        <v>476</v>
      </c>
      <c r="J20" s="130" t="s">
        <v>6</v>
      </c>
      <c r="K20" s="130" t="s">
        <v>155</v>
      </c>
      <c r="L20" s="130"/>
      <c r="M20" s="130" t="s">
        <v>42</v>
      </c>
      <c r="N20" s="130" t="s">
        <v>42</v>
      </c>
      <c r="O20" s="142" t="s">
        <v>42</v>
      </c>
    </row>
    <row r="21" spans="1:17" s="7" customFormat="1" ht="56.25" x14ac:dyDescent="0.25">
      <c r="A21" s="104">
        <f t="shared" si="1"/>
        <v>19</v>
      </c>
      <c r="B21" s="106" t="s">
        <v>442</v>
      </c>
      <c r="C21" s="106" t="s">
        <v>222</v>
      </c>
      <c r="D21" s="108" t="s">
        <v>134</v>
      </c>
      <c r="E21" s="89">
        <f>SUM(Таблица24[[#This Row],[Средний балл аттестата]:[Балл первоочередной]])</f>
        <v>11.440000000000001</v>
      </c>
      <c r="F21" s="108">
        <v>4.4400000000000004</v>
      </c>
      <c r="G21" s="108">
        <v>7</v>
      </c>
      <c r="H21" s="105"/>
      <c r="I21" s="105" t="s">
        <v>476</v>
      </c>
      <c r="J21" s="105" t="s">
        <v>6</v>
      </c>
      <c r="K21" s="130" t="s">
        <v>155</v>
      </c>
      <c r="L21" s="105" t="s">
        <v>7</v>
      </c>
      <c r="M21" s="105" t="s">
        <v>42</v>
      </c>
      <c r="N21" s="105" t="s">
        <v>42</v>
      </c>
      <c r="O21" s="105" t="s">
        <v>44</v>
      </c>
    </row>
    <row r="22" spans="1:17" s="239" customFormat="1" ht="56.25" x14ac:dyDescent="0.25">
      <c r="A22" s="219">
        <f t="shared" si="1"/>
        <v>20</v>
      </c>
      <c r="B22" s="106" t="s">
        <v>1187</v>
      </c>
      <c r="C22" s="106" t="s">
        <v>223</v>
      </c>
      <c r="D22" s="105" t="s">
        <v>134</v>
      </c>
      <c r="E22" s="89">
        <f>SUM(Таблица24[[#This Row],[Средний балл аттестата]:[Балл первоочередной]])</f>
        <v>11.42</v>
      </c>
      <c r="F22" s="108">
        <v>3.42</v>
      </c>
      <c r="G22" s="108">
        <v>8</v>
      </c>
      <c r="H22" s="105"/>
      <c r="I22" s="105" t="s">
        <v>476</v>
      </c>
      <c r="J22" s="105" t="s">
        <v>6</v>
      </c>
      <c r="K22" s="105" t="s">
        <v>155</v>
      </c>
      <c r="L22" s="105"/>
      <c r="M22" s="195" t="s">
        <v>42</v>
      </c>
      <c r="N22" s="196" t="s">
        <v>42</v>
      </c>
      <c r="O22" s="105" t="s">
        <v>42</v>
      </c>
    </row>
    <row r="23" spans="1:17" s="7" customFormat="1" ht="56.25" x14ac:dyDescent="0.25">
      <c r="A23" s="104">
        <f t="shared" si="1"/>
        <v>21</v>
      </c>
      <c r="B23" s="141" t="s">
        <v>683</v>
      </c>
      <c r="C23" s="141" t="s">
        <v>222</v>
      </c>
      <c r="D23" s="130" t="s">
        <v>134</v>
      </c>
      <c r="E23" s="89">
        <f>SUM(Таблица24[[#This Row],[Средний балл аттестата]:[Балл первоочередной]])</f>
        <v>11.26</v>
      </c>
      <c r="F23" s="136">
        <v>4.26</v>
      </c>
      <c r="G23" s="136">
        <v>7</v>
      </c>
      <c r="H23" s="130"/>
      <c r="I23" s="130" t="s">
        <v>476</v>
      </c>
      <c r="J23" s="130" t="s">
        <v>6</v>
      </c>
      <c r="K23" s="130" t="s">
        <v>52</v>
      </c>
      <c r="L23" s="130" t="s">
        <v>155</v>
      </c>
      <c r="M23" s="130" t="s">
        <v>42</v>
      </c>
      <c r="N23" s="130" t="s">
        <v>42</v>
      </c>
      <c r="O23" s="142" t="s">
        <v>42</v>
      </c>
    </row>
    <row r="24" spans="1:17" s="427" customFormat="1" ht="56.25" x14ac:dyDescent="0.25">
      <c r="A24" s="104">
        <f t="shared" si="1"/>
        <v>22</v>
      </c>
      <c r="B24" s="141" t="s">
        <v>475</v>
      </c>
      <c r="C24" s="141" t="s">
        <v>222</v>
      </c>
      <c r="D24" s="130" t="s">
        <v>134</v>
      </c>
      <c r="E24" s="89">
        <f>SUM(Таблица24[[#This Row],[Средний балл аттестата]:[Балл первоочередной]])</f>
        <v>11.059999999999999</v>
      </c>
      <c r="F24" s="136">
        <v>4.0599999999999996</v>
      </c>
      <c r="G24" s="136">
        <v>7</v>
      </c>
      <c r="H24" s="130"/>
      <c r="I24" s="130" t="s">
        <v>476</v>
      </c>
      <c r="J24" s="130" t="s">
        <v>6</v>
      </c>
      <c r="K24" s="130" t="s">
        <v>155</v>
      </c>
      <c r="L24" s="130"/>
      <c r="M24" s="130" t="s">
        <v>42</v>
      </c>
      <c r="N24" s="130" t="s">
        <v>42</v>
      </c>
      <c r="O24" s="142" t="s">
        <v>42</v>
      </c>
    </row>
    <row r="25" spans="1:17" s="85" customFormat="1" ht="106.5" customHeight="1" x14ac:dyDescent="0.25">
      <c r="A25" s="104">
        <f t="shared" si="1"/>
        <v>23</v>
      </c>
      <c r="B25" s="90" t="s">
        <v>914</v>
      </c>
      <c r="C25" s="90" t="s">
        <v>223</v>
      </c>
      <c r="D25" s="87" t="s">
        <v>134</v>
      </c>
      <c r="E25" s="89">
        <f>SUM(Таблица24[[#This Row],[Средний балл аттестата]:[Балл первоочередной]])</f>
        <v>10.82</v>
      </c>
      <c r="F25" s="89">
        <v>3.82</v>
      </c>
      <c r="G25" s="89">
        <v>7</v>
      </c>
      <c r="H25" s="87"/>
      <c r="I25" s="87" t="s">
        <v>476</v>
      </c>
      <c r="J25" s="87" t="s">
        <v>6</v>
      </c>
      <c r="K25" s="87" t="s">
        <v>155</v>
      </c>
      <c r="L25" s="87" t="s">
        <v>110</v>
      </c>
      <c r="M25" s="87" t="s">
        <v>42</v>
      </c>
      <c r="N25" s="87" t="s">
        <v>42</v>
      </c>
      <c r="O25" s="109" t="s">
        <v>42</v>
      </c>
    </row>
    <row r="26" spans="1:17" s="85" customFormat="1" ht="56.25" x14ac:dyDescent="0.25">
      <c r="A26" s="104">
        <f t="shared" si="1"/>
        <v>24</v>
      </c>
      <c r="B26" s="130" t="s">
        <v>748</v>
      </c>
      <c r="C26" s="130" t="s">
        <v>222</v>
      </c>
      <c r="D26" s="130" t="s">
        <v>134</v>
      </c>
      <c r="E26" s="89">
        <f>SUM(Таблица24[[#This Row],[Средний балл аттестата]:[Балл первоочередной]])</f>
        <v>10.68</v>
      </c>
      <c r="F26" s="130">
        <v>3.68</v>
      </c>
      <c r="G26" s="136">
        <v>7</v>
      </c>
      <c r="H26" s="136"/>
      <c r="I26" s="130" t="s">
        <v>476</v>
      </c>
      <c r="J26" s="130" t="s">
        <v>6</v>
      </c>
      <c r="K26" s="130" t="s">
        <v>155</v>
      </c>
      <c r="L26" s="130"/>
      <c r="M26" s="130" t="s">
        <v>42</v>
      </c>
      <c r="N26" s="130" t="s">
        <v>42</v>
      </c>
      <c r="O26" s="142" t="s">
        <v>42</v>
      </c>
    </row>
    <row r="27" spans="1:17" s="7" customFormat="1" ht="75" x14ac:dyDescent="0.25">
      <c r="A27" s="86">
        <f xml:space="preserve"> ROW() - 2</f>
        <v>25</v>
      </c>
      <c r="B27" s="130" t="s">
        <v>928</v>
      </c>
      <c r="C27" s="105" t="s">
        <v>224</v>
      </c>
      <c r="D27" s="105" t="s">
        <v>134</v>
      </c>
      <c r="E27" s="89">
        <f>SUM(Таблица24[[#This Row],[Средний балл аттестата]:[Балл первоочередной]])</f>
        <v>10.57</v>
      </c>
      <c r="F27" s="136">
        <v>3.57</v>
      </c>
      <c r="G27" s="136">
        <v>7</v>
      </c>
      <c r="H27" s="136"/>
      <c r="I27" s="130" t="s">
        <v>476</v>
      </c>
      <c r="J27" s="130" t="s">
        <v>3</v>
      </c>
      <c r="K27" s="130" t="s">
        <v>52</v>
      </c>
      <c r="L27" s="130" t="s">
        <v>1205</v>
      </c>
      <c r="M27" s="130" t="s">
        <v>42</v>
      </c>
      <c r="N27" s="130" t="s">
        <v>42</v>
      </c>
      <c r="O27" s="142" t="s">
        <v>42</v>
      </c>
    </row>
    <row r="28" spans="1:17" s="7" customFormat="1" ht="56.25" x14ac:dyDescent="0.25">
      <c r="A28" s="104">
        <f t="shared" ref="A28:A35" si="2">ROW()-2</f>
        <v>26</v>
      </c>
      <c r="B28" s="141" t="s">
        <v>971</v>
      </c>
      <c r="C28" s="106" t="s">
        <v>222</v>
      </c>
      <c r="D28" s="105" t="s">
        <v>134</v>
      </c>
      <c r="E28" s="89">
        <f>SUM(Таблица24[[#This Row],[Средний балл аттестата]:[Балл первоочередной]])</f>
        <v>10.56</v>
      </c>
      <c r="F28" s="136">
        <v>3.56</v>
      </c>
      <c r="G28" s="136">
        <v>7</v>
      </c>
      <c r="H28" s="130"/>
      <c r="I28" s="130" t="s">
        <v>476</v>
      </c>
      <c r="J28" s="130" t="s">
        <v>6</v>
      </c>
      <c r="K28" s="130" t="s">
        <v>155</v>
      </c>
      <c r="L28" s="130"/>
      <c r="M28" s="130" t="s">
        <v>42</v>
      </c>
      <c r="N28" s="130" t="s">
        <v>42</v>
      </c>
      <c r="O28" s="142" t="s">
        <v>44</v>
      </c>
    </row>
    <row r="29" spans="1:17" s="7" customFormat="1" ht="56.25" x14ac:dyDescent="0.25">
      <c r="A29" s="104">
        <f t="shared" si="2"/>
        <v>27</v>
      </c>
      <c r="B29" s="105" t="s">
        <v>991</v>
      </c>
      <c r="C29" s="105" t="s">
        <v>222</v>
      </c>
      <c r="D29" s="105" t="s">
        <v>136</v>
      </c>
      <c r="E29" s="89">
        <f>SUM(Таблица24[[#This Row],[Средний балл аттестата]:[Балл первоочередной]])</f>
        <v>10.56</v>
      </c>
      <c r="F29" s="108">
        <v>3.56</v>
      </c>
      <c r="G29" s="108">
        <v>7</v>
      </c>
      <c r="H29" s="105"/>
      <c r="I29" s="105" t="s">
        <v>477</v>
      </c>
      <c r="J29" s="105" t="s">
        <v>6</v>
      </c>
      <c r="K29" s="105" t="s">
        <v>155</v>
      </c>
      <c r="L29" s="105"/>
      <c r="M29" s="105" t="s">
        <v>42</v>
      </c>
      <c r="N29" s="105" t="s">
        <v>42</v>
      </c>
      <c r="O29" s="105" t="s">
        <v>42</v>
      </c>
    </row>
    <row r="30" spans="1:17" s="85" customFormat="1" ht="56.25" x14ac:dyDescent="0.25">
      <c r="A30" s="104">
        <f t="shared" si="2"/>
        <v>28</v>
      </c>
      <c r="B30" s="106" t="s">
        <v>835</v>
      </c>
      <c r="C30" s="106" t="s">
        <v>222</v>
      </c>
      <c r="D30" s="105" t="s">
        <v>134</v>
      </c>
      <c r="E30" s="89">
        <f>SUM(Таблица24[[#This Row],[Средний балл аттестата]:[Балл первоочередной]])</f>
        <v>10.39</v>
      </c>
      <c r="F30" s="108">
        <v>4.3899999999999997</v>
      </c>
      <c r="G30" s="108">
        <v>6</v>
      </c>
      <c r="H30" s="105"/>
      <c r="I30" s="105" t="s">
        <v>476</v>
      </c>
      <c r="J30" s="105" t="s">
        <v>6</v>
      </c>
      <c r="K30" s="105" t="s">
        <v>155</v>
      </c>
      <c r="L30" s="105"/>
      <c r="M30" s="105" t="s">
        <v>42</v>
      </c>
      <c r="N30" s="105" t="s">
        <v>42</v>
      </c>
      <c r="O30" s="105" t="s">
        <v>42</v>
      </c>
    </row>
    <row r="31" spans="1:17" s="7" customFormat="1" ht="56.25" x14ac:dyDescent="0.25">
      <c r="A31" s="104">
        <f t="shared" si="2"/>
        <v>29</v>
      </c>
      <c r="B31" s="141" t="s">
        <v>764</v>
      </c>
      <c r="C31" s="106" t="s">
        <v>222</v>
      </c>
      <c r="D31" s="105" t="s">
        <v>134</v>
      </c>
      <c r="E31" s="89">
        <f>SUM(Таблица24[[#This Row],[Средний балл аттестата]:[Балл первоочередной]])</f>
        <v>10.18</v>
      </c>
      <c r="F31" s="136">
        <v>4.18</v>
      </c>
      <c r="G31" s="136">
        <v>6</v>
      </c>
      <c r="H31" s="130"/>
      <c r="I31" s="130" t="s">
        <v>476</v>
      </c>
      <c r="J31" s="130" t="s">
        <v>6</v>
      </c>
      <c r="K31" s="130" t="s">
        <v>155</v>
      </c>
      <c r="L31" s="130" t="s">
        <v>765</v>
      </c>
      <c r="M31" s="130" t="s">
        <v>42</v>
      </c>
      <c r="N31" s="130" t="s">
        <v>42</v>
      </c>
      <c r="O31" s="142" t="s">
        <v>42</v>
      </c>
    </row>
    <row r="32" spans="1:17" s="85" customFormat="1" ht="56.25" x14ac:dyDescent="0.25">
      <c r="A32" s="104">
        <f t="shared" si="2"/>
        <v>30</v>
      </c>
      <c r="B32" s="141" t="s">
        <v>373</v>
      </c>
      <c r="C32" s="106" t="s">
        <v>222</v>
      </c>
      <c r="D32" s="105" t="s">
        <v>136</v>
      </c>
      <c r="E32" s="89">
        <f>SUM(Таблица24[[#This Row],[Средний балл аттестата]:[Балл первоочередной]])</f>
        <v>10.16</v>
      </c>
      <c r="F32" s="136">
        <v>4.16</v>
      </c>
      <c r="G32" s="136">
        <v>6</v>
      </c>
      <c r="H32" s="130"/>
      <c r="I32" s="130" t="s">
        <v>476</v>
      </c>
      <c r="J32" s="130" t="s">
        <v>6</v>
      </c>
      <c r="K32" s="130" t="s">
        <v>155</v>
      </c>
      <c r="L32" s="130"/>
      <c r="M32" s="130" t="s">
        <v>42</v>
      </c>
      <c r="N32" s="130" t="s">
        <v>202</v>
      </c>
      <c r="O32" s="142" t="s">
        <v>42</v>
      </c>
    </row>
    <row r="33" spans="1:18" s="7" customFormat="1" ht="37.5" x14ac:dyDescent="0.25">
      <c r="A33" s="104">
        <f t="shared" si="2"/>
        <v>31</v>
      </c>
      <c r="B33" s="141" t="s">
        <v>701</v>
      </c>
      <c r="C33" s="106" t="s">
        <v>222</v>
      </c>
      <c r="D33" s="105" t="s">
        <v>134</v>
      </c>
      <c r="E33" s="89">
        <f>SUM(Таблица24[[#This Row],[Средний балл аттестата]:[Балл первоочередной]])</f>
        <v>8.82</v>
      </c>
      <c r="F33" s="136">
        <v>3.82</v>
      </c>
      <c r="G33" s="136">
        <v>5</v>
      </c>
      <c r="H33" s="130"/>
      <c r="I33" s="130" t="s">
        <v>476</v>
      </c>
      <c r="J33" s="130" t="s">
        <v>6</v>
      </c>
      <c r="K33" s="130" t="s">
        <v>3</v>
      </c>
      <c r="L33" s="130"/>
      <c r="M33" s="130" t="s">
        <v>42</v>
      </c>
      <c r="N33" s="130" t="s">
        <v>42</v>
      </c>
      <c r="O33" s="142" t="s">
        <v>42</v>
      </c>
    </row>
    <row r="34" spans="1:18" s="7" customFormat="1" ht="75" x14ac:dyDescent="0.25">
      <c r="A34" s="104">
        <f t="shared" si="2"/>
        <v>32</v>
      </c>
      <c r="B34" s="141" t="s">
        <v>798</v>
      </c>
      <c r="C34" s="106" t="s">
        <v>222</v>
      </c>
      <c r="D34" s="105" t="s">
        <v>134</v>
      </c>
      <c r="E34" s="89">
        <f>SUM(Таблица24[[#This Row],[Средний балл аттестата]:[Балл первоочередной]])</f>
        <v>8.35</v>
      </c>
      <c r="F34" s="136">
        <v>4.3499999999999996</v>
      </c>
      <c r="G34" s="136">
        <v>4</v>
      </c>
      <c r="H34" s="136"/>
      <c r="I34" s="130" t="s">
        <v>477</v>
      </c>
      <c r="J34" s="130" t="s">
        <v>155</v>
      </c>
      <c r="K34" s="130" t="s">
        <v>6</v>
      </c>
      <c r="L34" s="130"/>
      <c r="M34" s="130" t="s">
        <v>42</v>
      </c>
      <c r="N34" s="130" t="s">
        <v>202</v>
      </c>
      <c r="O34" s="142" t="s">
        <v>42</v>
      </c>
    </row>
    <row r="35" spans="1:18" s="85" customFormat="1" ht="114.75" customHeight="1" x14ac:dyDescent="0.25">
      <c r="A35" s="104">
        <f t="shared" si="2"/>
        <v>33</v>
      </c>
      <c r="B35" s="94" t="s">
        <v>1059</v>
      </c>
      <c r="C35" s="94" t="s">
        <v>222</v>
      </c>
      <c r="D35" s="94" t="s">
        <v>136</v>
      </c>
      <c r="E35" s="89">
        <f>SUM(Таблица24[[#This Row],[Средний балл аттестата]:[Балл первоочередной]])</f>
        <v>7.79</v>
      </c>
      <c r="F35" s="97">
        <v>3.79</v>
      </c>
      <c r="G35" s="97">
        <v>4</v>
      </c>
      <c r="H35" s="97"/>
      <c r="I35" s="94" t="s">
        <v>477</v>
      </c>
      <c r="J35" s="94" t="s">
        <v>6</v>
      </c>
      <c r="K35" s="94" t="s">
        <v>155</v>
      </c>
      <c r="L35" s="94"/>
      <c r="M35" s="94" t="s">
        <v>42</v>
      </c>
      <c r="N35" s="94" t="s">
        <v>42</v>
      </c>
      <c r="O35" s="94" t="s">
        <v>42</v>
      </c>
    </row>
    <row r="36" spans="1:18" s="7" customFormat="1" ht="75" x14ac:dyDescent="0.25">
      <c r="A36" s="104">
        <f xml:space="preserve"> ROW() - 2</f>
        <v>34</v>
      </c>
      <c r="B36" s="89" t="s">
        <v>179</v>
      </c>
      <c r="C36" s="90" t="s">
        <v>222</v>
      </c>
      <c r="D36" s="87" t="s">
        <v>136</v>
      </c>
      <c r="E36" s="89">
        <f>SUM(Таблица24[[#This Row],[Средний балл аттестата]:[Балл первоочередной]])</f>
        <v>7.5600000000000005</v>
      </c>
      <c r="F36" s="89">
        <v>3.56</v>
      </c>
      <c r="G36" s="89">
        <v>4</v>
      </c>
      <c r="H36" s="89"/>
      <c r="I36" s="87" t="s">
        <v>477</v>
      </c>
      <c r="J36" s="87" t="s">
        <v>155</v>
      </c>
      <c r="K36" s="87"/>
      <c r="L36" s="87"/>
      <c r="M36" s="87" t="s">
        <v>42</v>
      </c>
      <c r="N36" s="87" t="s">
        <v>42</v>
      </c>
      <c r="O36" s="87" t="s">
        <v>42</v>
      </c>
      <c r="P36" s="66"/>
      <c r="Q36" s="67"/>
      <c r="R36" s="68"/>
    </row>
    <row r="37" spans="1:18" s="85" customFormat="1" ht="76.5" customHeight="1" x14ac:dyDescent="0.3">
      <c r="A37" s="219">
        <f>ROW()-2</f>
        <v>35</v>
      </c>
      <c r="B37" s="149"/>
      <c r="C37" s="106"/>
      <c r="D37" s="121"/>
      <c r="E37" s="102"/>
      <c r="F37" s="149"/>
      <c r="G37" s="151"/>
      <c r="H37" s="136"/>
      <c r="I37" s="149"/>
      <c r="J37" s="149"/>
      <c r="K37" s="149"/>
      <c r="L37" s="149"/>
      <c r="M37" s="149"/>
      <c r="N37" s="149"/>
      <c r="O37" s="396"/>
    </row>
    <row r="38" spans="1:18" s="201" customFormat="1" ht="18.75" x14ac:dyDescent="0.25">
      <c r="A38" s="493"/>
      <c r="B38" s="39"/>
      <c r="C38" s="39"/>
      <c r="D38" s="39"/>
      <c r="E38" s="270"/>
      <c r="F38" s="39"/>
      <c r="G38" s="39"/>
      <c r="H38" s="39"/>
      <c r="I38" s="262"/>
      <c r="J38" s="39"/>
      <c r="K38" s="39"/>
      <c r="L38" s="372"/>
      <c r="M38" s="39"/>
      <c r="N38" s="39"/>
      <c r="O38" s="39"/>
    </row>
    <row r="39" spans="1:18" s="85" customFormat="1" ht="18.75" x14ac:dyDescent="0.3">
      <c r="A39" s="152"/>
      <c r="B39" s="149"/>
      <c r="C39" s="106"/>
      <c r="D39" s="121"/>
      <c r="E39" s="102"/>
      <c r="F39" s="149"/>
      <c r="G39" s="151"/>
      <c r="H39" s="136"/>
      <c r="I39" s="149"/>
      <c r="J39" s="149"/>
      <c r="K39" s="149"/>
      <c r="L39" s="149"/>
      <c r="M39" s="149"/>
      <c r="N39" s="149"/>
      <c r="O39" s="396"/>
    </row>
    <row r="40" spans="1:18" s="85" customFormat="1" ht="18.75" x14ac:dyDescent="0.3">
      <c r="A40" s="152"/>
      <c r="B40" s="143"/>
      <c r="C40" s="98"/>
      <c r="D40" s="143"/>
      <c r="E40" s="102"/>
      <c r="F40" s="143"/>
      <c r="G40" s="371"/>
      <c r="H40" s="100"/>
      <c r="I40" s="143"/>
      <c r="J40" s="143"/>
      <c r="K40" s="143"/>
      <c r="L40" s="143"/>
      <c r="M40" s="143"/>
      <c r="N40" s="143"/>
      <c r="O40" s="103"/>
      <c r="P40" s="327"/>
      <c r="Q40" s="327"/>
      <c r="R40" s="328"/>
    </row>
    <row r="41" spans="1:18" s="198" customFormat="1" ht="56.25" x14ac:dyDescent="0.25">
      <c r="A41" s="422">
        <f>ROW()-2</f>
        <v>39</v>
      </c>
      <c r="B41" s="424" t="s">
        <v>174</v>
      </c>
      <c r="C41" s="423" t="s">
        <v>222</v>
      </c>
      <c r="D41" s="423" t="s">
        <v>134</v>
      </c>
      <c r="E41" s="425">
        <f>SUM(Таблица24[[#This Row],[Средний балл аттестата]:[Балл первоочередной]])</f>
        <v>11.18</v>
      </c>
      <c r="F41" s="425">
        <v>4.18</v>
      </c>
      <c r="G41" s="425">
        <v>7</v>
      </c>
      <c r="H41" s="423"/>
      <c r="I41" s="423" t="s">
        <v>476</v>
      </c>
      <c r="J41" s="423" t="s">
        <v>6</v>
      </c>
      <c r="K41" s="423" t="s">
        <v>155</v>
      </c>
      <c r="L41" s="423"/>
      <c r="M41" s="423" t="s">
        <v>42</v>
      </c>
      <c r="N41" s="423" t="s">
        <v>42</v>
      </c>
      <c r="O41" s="428" t="s">
        <v>42</v>
      </c>
    </row>
    <row r="42" spans="1:18" s="7" customFormat="1" ht="56.25" x14ac:dyDescent="0.25">
      <c r="A42" s="168">
        <f>ROW()-2</f>
        <v>40</v>
      </c>
      <c r="B42" s="124" t="s">
        <v>193</v>
      </c>
      <c r="C42" s="124" t="s">
        <v>223</v>
      </c>
      <c r="D42" s="125" t="s">
        <v>136</v>
      </c>
      <c r="E42" s="127">
        <f>SUM(Таблица26[[#This Row],[Средний балл аттестата]:[Балл первоочередной]])</f>
        <v>9.4400000000000013</v>
      </c>
      <c r="F42" s="127">
        <v>4.1100000000000003</v>
      </c>
      <c r="G42" s="127" t="s">
        <v>965</v>
      </c>
      <c r="H42" s="125"/>
      <c r="I42" s="125" t="s">
        <v>476</v>
      </c>
      <c r="J42" s="125" t="s">
        <v>6</v>
      </c>
      <c r="K42" s="125" t="s">
        <v>155</v>
      </c>
      <c r="L42" s="125"/>
      <c r="M42" s="125" t="s">
        <v>42</v>
      </c>
      <c r="N42" s="125" t="s">
        <v>42</v>
      </c>
      <c r="O42" s="128" t="s">
        <v>44</v>
      </c>
    </row>
    <row r="43" spans="1:18" s="7" customFormat="1" ht="75" x14ac:dyDescent="0.3">
      <c r="A43" s="168">
        <f xml:space="preserve"> ROW() - 2</f>
        <v>41</v>
      </c>
      <c r="B43" s="183" t="s">
        <v>230</v>
      </c>
      <c r="C43" s="179" t="s">
        <v>222</v>
      </c>
      <c r="D43" s="179" t="s">
        <v>134</v>
      </c>
      <c r="E43" s="127">
        <f>SUM(Таблица26[[#This Row],[Средний балл аттестата]:[Балл первоочередной]])</f>
        <v>9.379999999999999</v>
      </c>
      <c r="F43" s="309">
        <v>4.0599999999999996</v>
      </c>
      <c r="G43" s="309" t="s">
        <v>965</v>
      </c>
      <c r="H43" s="359"/>
      <c r="I43" s="183" t="s">
        <v>477</v>
      </c>
      <c r="J43" s="183" t="s">
        <v>155</v>
      </c>
      <c r="K43" s="183" t="s">
        <v>52</v>
      </c>
      <c r="L43" s="183" t="s">
        <v>6</v>
      </c>
      <c r="M43" s="359" t="s">
        <v>42</v>
      </c>
      <c r="N43" s="359" t="s">
        <v>42</v>
      </c>
      <c r="O43" s="363" t="s">
        <v>42</v>
      </c>
    </row>
    <row r="44" spans="1:18" s="7" customFormat="1" ht="56.25" x14ac:dyDescent="0.25">
      <c r="A44" s="168">
        <f>ROW()-2</f>
        <v>42</v>
      </c>
      <c r="B44" s="181" t="s">
        <v>564</v>
      </c>
      <c r="C44" s="181" t="s">
        <v>222</v>
      </c>
      <c r="D44" s="179" t="s">
        <v>136</v>
      </c>
      <c r="E44" s="127">
        <f>SUM(Таблица26[[#This Row],[Средний балл аттестата]:[Балл первоочередной]])</f>
        <v>9.35</v>
      </c>
      <c r="F44" s="182">
        <v>3.95</v>
      </c>
      <c r="G44" s="182" t="s">
        <v>965</v>
      </c>
      <c r="H44" s="179"/>
      <c r="I44" s="179" t="s">
        <v>1019</v>
      </c>
      <c r="J44" s="179" t="s">
        <v>6</v>
      </c>
      <c r="K44" s="179" t="s">
        <v>155</v>
      </c>
      <c r="L44" s="179"/>
      <c r="M44" s="179" t="s">
        <v>42</v>
      </c>
      <c r="N44" s="178" t="s">
        <v>42</v>
      </c>
      <c r="O44" s="179" t="s">
        <v>42</v>
      </c>
    </row>
    <row r="45" spans="1:18" s="85" customFormat="1" ht="56.25" x14ac:dyDescent="0.25">
      <c r="A45" s="168">
        <f>ROW()-2</f>
        <v>43</v>
      </c>
      <c r="B45" s="181" t="s">
        <v>180</v>
      </c>
      <c r="C45" s="181" t="s">
        <v>222</v>
      </c>
      <c r="D45" s="179" t="s">
        <v>136</v>
      </c>
      <c r="E45" s="127">
        <f>SUM(Таблица26[[#This Row],[Средний балл аттестата]:[Балл первоочередной]])</f>
        <v>9.26</v>
      </c>
      <c r="F45" s="182">
        <v>4.78</v>
      </c>
      <c r="G45" s="179" t="s">
        <v>965</v>
      </c>
      <c r="H45" s="179"/>
      <c r="I45" s="179" t="s">
        <v>476</v>
      </c>
      <c r="J45" s="179" t="s">
        <v>6</v>
      </c>
      <c r="K45" s="179" t="s">
        <v>155</v>
      </c>
      <c r="L45" s="179"/>
      <c r="M45" s="179" t="s">
        <v>42</v>
      </c>
      <c r="N45" s="178" t="s">
        <v>202</v>
      </c>
      <c r="O45" s="179" t="s">
        <v>44</v>
      </c>
    </row>
    <row r="46" spans="1:18" s="7" customFormat="1" ht="56.25" x14ac:dyDescent="0.25">
      <c r="A46" s="199">
        <f xml:space="preserve"> ROW() - 2</f>
        <v>44</v>
      </c>
      <c r="B46" s="183" t="s">
        <v>471</v>
      </c>
      <c r="C46" s="179" t="s">
        <v>224</v>
      </c>
      <c r="D46" s="179" t="s">
        <v>134</v>
      </c>
      <c r="E46" s="127">
        <f>SUM(Таблица26[[#This Row],[Средний балл аттестата]:[Балл первоочередной]])</f>
        <v>9.1900000000000013</v>
      </c>
      <c r="F46" s="309">
        <v>4.3</v>
      </c>
      <c r="G46" s="309" t="s">
        <v>733</v>
      </c>
      <c r="H46" s="309"/>
      <c r="I46" s="183" t="s">
        <v>477</v>
      </c>
      <c r="J46" s="183" t="s">
        <v>3</v>
      </c>
      <c r="K46" s="183" t="s">
        <v>155</v>
      </c>
      <c r="L46" s="183"/>
      <c r="M46" s="183" t="s">
        <v>42</v>
      </c>
      <c r="N46" s="183" t="s">
        <v>168</v>
      </c>
      <c r="O46" s="311" t="s">
        <v>42</v>
      </c>
    </row>
    <row r="47" spans="1:18" s="7" customFormat="1" ht="75" x14ac:dyDescent="0.25">
      <c r="A47" s="168">
        <f t="shared" ref="A47:A54" si="3">ROW()-2</f>
        <v>45</v>
      </c>
      <c r="B47" s="178" t="s">
        <v>282</v>
      </c>
      <c r="C47" s="178" t="s">
        <v>224</v>
      </c>
      <c r="D47" s="178" t="s">
        <v>134</v>
      </c>
      <c r="E47" s="127">
        <f>SUM(Таблица26[[#This Row],[Средний балл аттестата]:[Балл первоочередной]])</f>
        <v>9.120000000000001</v>
      </c>
      <c r="F47" s="178">
        <v>4.21</v>
      </c>
      <c r="G47" s="178" t="s">
        <v>733</v>
      </c>
      <c r="H47" s="178"/>
      <c r="I47" s="178" t="s">
        <v>476</v>
      </c>
      <c r="J47" s="178" t="s">
        <v>6</v>
      </c>
      <c r="K47" s="178" t="s">
        <v>1006</v>
      </c>
      <c r="L47" s="178" t="s">
        <v>3</v>
      </c>
      <c r="M47" s="178" t="s">
        <v>42</v>
      </c>
      <c r="N47" s="178" t="s">
        <v>42</v>
      </c>
      <c r="O47" s="178" t="s">
        <v>42</v>
      </c>
      <c r="P47" s="105"/>
      <c r="Q47" s="72"/>
    </row>
    <row r="48" spans="1:18" s="119" customFormat="1" ht="56.25" x14ac:dyDescent="0.25">
      <c r="A48" s="336">
        <f t="shared" si="3"/>
        <v>46</v>
      </c>
      <c r="B48" s="303" t="s">
        <v>244</v>
      </c>
      <c r="C48" s="303" t="s">
        <v>222</v>
      </c>
      <c r="D48" s="178" t="s">
        <v>134</v>
      </c>
      <c r="E48" s="127">
        <f>SUM(Таблица26[[#This Row],[Средний балл аттестата]:[Балл первоочередной]])</f>
        <v>9.0599999999999987</v>
      </c>
      <c r="F48" s="176">
        <v>3.94</v>
      </c>
      <c r="G48" s="176" t="s">
        <v>733</v>
      </c>
      <c r="H48" s="176"/>
      <c r="I48" s="125" t="s">
        <v>476</v>
      </c>
      <c r="J48" s="178" t="s">
        <v>183</v>
      </c>
      <c r="K48" s="178" t="s">
        <v>7</v>
      </c>
      <c r="L48" s="178" t="s">
        <v>155</v>
      </c>
      <c r="M48" s="178" t="s">
        <v>42</v>
      </c>
      <c r="N48" s="178" t="s">
        <v>42</v>
      </c>
      <c r="O48" s="178" t="s">
        <v>42</v>
      </c>
      <c r="P48" s="78"/>
      <c r="Q48" s="78"/>
    </row>
    <row r="49" spans="1:15" s="7" customFormat="1" ht="37.5" x14ac:dyDescent="0.25">
      <c r="A49" s="168">
        <f t="shared" si="3"/>
        <v>47</v>
      </c>
      <c r="B49" s="181" t="s">
        <v>790</v>
      </c>
      <c r="C49" s="181" t="s">
        <v>222</v>
      </c>
      <c r="D49" s="179" t="s">
        <v>134</v>
      </c>
      <c r="E49" s="127">
        <f>SUM(Таблица26[[#This Row],[Средний балл аттестата]:[Балл первоочередной]])</f>
        <v>9.0500000000000007</v>
      </c>
      <c r="F49" s="182">
        <v>3.76</v>
      </c>
      <c r="G49" s="182" t="s">
        <v>733</v>
      </c>
      <c r="H49" s="179"/>
      <c r="I49" s="179" t="s">
        <v>476</v>
      </c>
      <c r="J49" s="179" t="s">
        <v>6</v>
      </c>
      <c r="K49" s="179" t="s">
        <v>17</v>
      </c>
      <c r="L49" s="307" t="s">
        <v>5</v>
      </c>
      <c r="M49" s="179" t="s">
        <v>42</v>
      </c>
      <c r="N49" s="128" t="s">
        <v>42</v>
      </c>
      <c r="O49" s="179" t="s">
        <v>42</v>
      </c>
    </row>
    <row r="50" spans="1:15" s="7" customFormat="1" ht="56.25" x14ac:dyDescent="0.25">
      <c r="A50" s="168">
        <f t="shared" si="3"/>
        <v>48</v>
      </c>
      <c r="B50" s="124" t="s">
        <v>859</v>
      </c>
      <c r="C50" s="124" t="s">
        <v>222</v>
      </c>
      <c r="D50" s="125" t="s">
        <v>134</v>
      </c>
      <c r="E50" s="127">
        <f>SUM(Таблица24[[#This Row],[Средний балл аттестата]:[Балл первоочередной]])</f>
        <v>4.82</v>
      </c>
      <c r="F50" s="127">
        <v>4.82</v>
      </c>
      <c r="G50" s="127" t="s">
        <v>733</v>
      </c>
      <c r="H50" s="125"/>
      <c r="I50" s="125" t="s">
        <v>476</v>
      </c>
      <c r="J50" s="125" t="s">
        <v>6</v>
      </c>
      <c r="K50" s="125" t="s">
        <v>155</v>
      </c>
      <c r="L50" s="125" t="s">
        <v>3</v>
      </c>
      <c r="M50" s="125" t="s">
        <v>42</v>
      </c>
      <c r="N50" s="125" t="s">
        <v>42</v>
      </c>
      <c r="O50" s="128" t="s">
        <v>42</v>
      </c>
    </row>
    <row r="51" spans="1:15" ht="75" x14ac:dyDescent="0.25">
      <c r="A51" s="168">
        <f t="shared" si="3"/>
        <v>49</v>
      </c>
      <c r="B51" s="303" t="s">
        <v>1110</v>
      </c>
      <c r="C51" s="181" t="s">
        <v>223</v>
      </c>
      <c r="D51" s="178" t="s">
        <v>134</v>
      </c>
      <c r="E51" s="176">
        <f>SUM(Таблица24[[#This Row],[Средний балл аттестата]:[Балл первоочередной]])</f>
        <v>4.72</v>
      </c>
      <c r="F51" s="176">
        <v>4.72</v>
      </c>
      <c r="G51" s="176" t="s">
        <v>733</v>
      </c>
      <c r="H51" s="176"/>
      <c r="I51" s="178" t="s">
        <v>477</v>
      </c>
      <c r="J51" s="178" t="s">
        <v>155</v>
      </c>
      <c r="K51" s="178" t="s">
        <v>6</v>
      </c>
      <c r="L51" s="178"/>
      <c r="M51" s="178" t="s">
        <v>42</v>
      </c>
      <c r="N51" s="178" t="s">
        <v>42</v>
      </c>
      <c r="O51" s="178" t="s">
        <v>42</v>
      </c>
    </row>
    <row r="52" spans="1:15" s="305" customFormat="1" ht="56.25" x14ac:dyDescent="0.25">
      <c r="A52" s="168">
        <f t="shared" si="3"/>
        <v>50</v>
      </c>
      <c r="B52" s="180" t="s">
        <v>1017</v>
      </c>
      <c r="C52" s="180" t="s">
        <v>222</v>
      </c>
      <c r="D52" s="179" t="s">
        <v>136</v>
      </c>
      <c r="E52" s="182">
        <f>SUM(Таблица24[[#This Row],[Средний балл аттестата]:[Балл первоочередной]])</f>
        <v>4.5</v>
      </c>
      <c r="F52" s="182">
        <v>4.5</v>
      </c>
      <c r="G52" s="182" t="s">
        <v>965</v>
      </c>
      <c r="H52" s="179"/>
      <c r="I52" s="179" t="s">
        <v>476</v>
      </c>
      <c r="J52" s="179" t="s">
        <v>6</v>
      </c>
      <c r="K52" s="179" t="s">
        <v>595</v>
      </c>
      <c r="L52" s="179"/>
      <c r="M52" s="179" t="s">
        <v>42</v>
      </c>
      <c r="N52" s="179" t="s">
        <v>42</v>
      </c>
      <c r="O52" s="179" t="s">
        <v>42</v>
      </c>
    </row>
    <row r="53" spans="1:15" s="85" customFormat="1" ht="56.25" x14ac:dyDescent="0.25">
      <c r="A53" s="168">
        <f t="shared" si="3"/>
        <v>51</v>
      </c>
      <c r="B53" s="181" t="s">
        <v>594</v>
      </c>
      <c r="C53" s="181" t="s">
        <v>222</v>
      </c>
      <c r="D53" s="179" t="s">
        <v>134</v>
      </c>
      <c r="E53" s="182">
        <f>SUM(Таблица24[[#This Row],[Средний балл аттестата]:[Балл первоочередной]])</f>
        <v>4.32</v>
      </c>
      <c r="F53" s="182">
        <v>4.32</v>
      </c>
      <c r="G53" s="182" t="s">
        <v>733</v>
      </c>
      <c r="H53" s="179"/>
      <c r="I53" s="179" t="s">
        <v>477</v>
      </c>
      <c r="J53" s="179" t="s">
        <v>110</v>
      </c>
      <c r="K53" s="179" t="s">
        <v>595</v>
      </c>
      <c r="L53" s="179" t="s">
        <v>33</v>
      </c>
      <c r="M53" s="179" t="s">
        <v>42</v>
      </c>
      <c r="N53" s="179" t="s">
        <v>42</v>
      </c>
      <c r="O53" s="179" t="s">
        <v>42</v>
      </c>
    </row>
    <row r="54" spans="1:15" s="85" customFormat="1" ht="56.25" x14ac:dyDescent="0.25">
      <c r="A54" s="168">
        <f t="shared" si="3"/>
        <v>52</v>
      </c>
      <c r="B54" s="181" t="s">
        <v>640</v>
      </c>
      <c r="C54" s="181" t="s">
        <v>222</v>
      </c>
      <c r="D54" s="179" t="s">
        <v>134</v>
      </c>
      <c r="E54" s="182">
        <f>SUM(Таблица24[[#This Row],[Средний балл аттестата]:[Балл первоочередной]])</f>
        <v>4.1100000000000003</v>
      </c>
      <c r="F54" s="182">
        <v>4.1100000000000003</v>
      </c>
      <c r="G54" s="179" t="s">
        <v>733</v>
      </c>
      <c r="H54" s="179"/>
      <c r="I54" s="179" t="s">
        <v>477</v>
      </c>
      <c r="J54" s="179" t="s">
        <v>6</v>
      </c>
      <c r="K54" s="179" t="s">
        <v>449</v>
      </c>
      <c r="L54" s="179" t="s">
        <v>155</v>
      </c>
      <c r="M54" s="179" t="s">
        <v>42</v>
      </c>
      <c r="N54" s="179" t="s">
        <v>42</v>
      </c>
      <c r="O54" s="179" t="s">
        <v>44</v>
      </c>
    </row>
    <row r="55" spans="1:15" s="85" customFormat="1" ht="56.25" x14ac:dyDescent="0.25">
      <c r="A55" s="168">
        <f xml:space="preserve"> ROW() - 2</f>
        <v>53</v>
      </c>
      <c r="B55" s="179" t="s">
        <v>195</v>
      </c>
      <c r="C55" s="179" t="s">
        <v>223</v>
      </c>
      <c r="D55" s="179" t="s">
        <v>134</v>
      </c>
      <c r="E55" s="182">
        <f>SUM(Таблица24[[#This Row],[Средний балл аттестата]:[Балл первоочередной]])</f>
        <v>3.94</v>
      </c>
      <c r="F55" s="182">
        <v>3.94</v>
      </c>
      <c r="G55" s="182" t="s">
        <v>733</v>
      </c>
      <c r="H55" s="182"/>
      <c r="I55" s="179" t="s">
        <v>477</v>
      </c>
      <c r="J55" s="179" t="s">
        <v>358</v>
      </c>
      <c r="K55" s="179" t="s">
        <v>155</v>
      </c>
      <c r="L55" s="179"/>
      <c r="M55" s="179" t="s">
        <v>42</v>
      </c>
      <c r="N55" s="179" t="s">
        <v>42</v>
      </c>
      <c r="O55" s="179" t="s">
        <v>42</v>
      </c>
    </row>
    <row r="56" spans="1:15" s="85" customFormat="1" ht="56.25" x14ac:dyDescent="0.25">
      <c r="A56" s="168">
        <f>ROW()-2</f>
        <v>54</v>
      </c>
      <c r="B56" s="181" t="s">
        <v>993</v>
      </c>
      <c r="C56" s="181" t="s">
        <v>222</v>
      </c>
      <c r="D56" s="179" t="s">
        <v>136</v>
      </c>
      <c r="E56" s="182">
        <f>SUM(Таблица24[[#This Row],[Средний балл аттестата]:[Балл первоочередной]])</f>
        <v>3.94</v>
      </c>
      <c r="F56" s="182">
        <v>3.94</v>
      </c>
      <c r="G56" s="179" t="s">
        <v>965</v>
      </c>
      <c r="H56" s="179"/>
      <c r="I56" s="179" t="s">
        <v>476</v>
      </c>
      <c r="J56" s="179" t="s">
        <v>6</v>
      </c>
      <c r="K56" s="179" t="s">
        <v>155</v>
      </c>
      <c r="L56" s="179" t="s">
        <v>110</v>
      </c>
      <c r="M56" s="179" t="s">
        <v>42</v>
      </c>
      <c r="N56" s="179" t="s">
        <v>42</v>
      </c>
      <c r="O56" s="179" t="s">
        <v>44</v>
      </c>
    </row>
    <row r="57" spans="1:15" s="85" customFormat="1" ht="56.25" x14ac:dyDescent="0.25">
      <c r="A57" s="168">
        <f>ROW()-2</f>
        <v>55</v>
      </c>
      <c r="B57" s="181" t="s">
        <v>400</v>
      </c>
      <c r="C57" s="181" t="s">
        <v>222</v>
      </c>
      <c r="D57" s="182" t="s">
        <v>136</v>
      </c>
      <c r="E57" s="182">
        <f>SUM(Таблица24[[#This Row],[Средний балл аттестата]:[Балл первоочередной]])</f>
        <v>3.85</v>
      </c>
      <c r="F57" s="182">
        <v>3.85</v>
      </c>
      <c r="G57" s="182" t="s">
        <v>965</v>
      </c>
      <c r="H57" s="179"/>
      <c r="I57" s="179" t="s">
        <v>477</v>
      </c>
      <c r="J57" s="179" t="s">
        <v>6</v>
      </c>
      <c r="K57" s="179" t="s">
        <v>155</v>
      </c>
      <c r="L57" s="179"/>
      <c r="M57" s="179" t="s">
        <v>42</v>
      </c>
      <c r="N57" s="179" t="s">
        <v>42</v>
      </c>
      <c r="O57" s="179"/>
    </row>
    <row r="58" spans="1:15" s="85" customFormat="1" ht="56.25" x14ac:dyDescent="0.25">
      <c r="A58" s="181">
        <f>ROW()-2</f>
        <v>56</v>
      </c>
      <c r="B58" s="179" t="s">
        <v>1101</v>
      </c>
      <c r="C58" s="181" t="s">
        <v>223</v>
      </c>
      <c r="D58" s="179" t="s">
        <v>134</v>
      </c>
      <c r="E58" s="182">
        <f>SUM(Таблица24[[#This Row],[Средний балл аттестата]:[Балл первоочередной]])</f>
        <v>3.75</v>
      </c>
      <c r="F58" s="179">
        <v>3.75</v>
      </c>
      <c r="G58" s="182" t="s">
        <v>733</v>
      </c>
      <c r="H58" s="182"/>
      <c r="I58" s="179" t="s">
        <v>476</v>
      </c>
      <c r="J58" s="179" t="s">
        <v>1092</v>
      </c>
      <c r="K58" s="179" t="s">
        <v>155</v>
      </c>
      <c r="L58" s="179" t="s">
        <v>7</v>
      </c>
      <c r="M58" s="179" t="s">
        <v>42</v>
      </c>
      <c r="N58" s="179" t="s">
        <v>42</v>
      </c>
      <c r="O58" s="179" t="s">
        <v>44</v>
      </c>
    </row>
    <row r="59" spans="1:15" s="85" customFormat="1" ht="56.25" x14ac:dyDescent="0.25">
      <c r="A59" s="181">
        <f>ROW()-2</f>
        <v>57</v>
      </c>
      <c r="B59" s="179" t="s">
        <v>390</v>
      </c>
      <c r="C59" s="179" t="s">
        <v>222</v>
      </c>
      <c r="D59" s="179" t="s">
        <v>136</v>
      </c>
      <c r="E59" s="182">
        <f>SUM(Таблица24[[#This Row],[Средний балл аттестата]:[Балл первоочередной]])</f>
        <v>3.35</v>
      </c>
      <c r="F59" s="182">
        <v>3.35</v>
      </c>
      <c r="G59" s="182" t="s">
        <v>965</v>
      </c>
      <c r="H59" s="179"/>
      <c r="I59" s="179" t="s">
        <v>476</v>
      </c>
      <c r="J59" s="179" t="s">
        <v>6</v>
      </c>
      <c r="K59" s="179" t="s">
        <v>155</v>
      </c>
      <c r="L59" s="179"/>
      <c r="M59" s="179" t="s">
        <v>42</v>
      </c>
      <c r="N59" s="179" t="s">
        <v>42</v>
      </c>
      <c r="O59" s="179" t="s">
        <v>42</v>
      </c>
    </row>
    <row r="60" spans="1:15" s="85" customFormat="1" ht="56.25" x14ac:dyDescent="0.25">
      <c r="A60" s="181">
        <f xml:space="preserve"> ROW() - 2</f>
        <v>58</v>
      </c>
      <c r="B60" s="181" t="s">
        <v>177</v>
      </c>
      <c r="C60" s="181" t="s">
        <v>222</v>
      </c>
      <c r="D60" s="179" t="s">
        <v>136</v>
      </c>
      <c r="E60" s="182">
        <f>SUM(Таблица24[[#This Row],[Средний балл аттестата]:[Балл первоочередной]])</f>
        <v>3.29</v>
      </c>
      <c r="F60" s="182">
        <v>3.29</v>
      </c>
      <c r="G60" s="179" t="s">
        <v>965</v>
      </c>
      <c r="H60" s="179"/>
      <c r="I60" s="179" t="s">
        <v>1201</v>
      </c>
      <c r="J60" s="179" t="s">
        <v>6</v>
      </c>
      <c r="K60" s="179" t="s">
        <v>155</v>
      </c>
      <c r="L60" s="179"/>
      <c r="M60" s="179"/>
      <c r="N60" s="179" t="s">
        <v>42</v>
      </c>
      <c r="O60" s="179" t="s">
        <v>42</v>
      </c>
    </row>
    <row r="61" spans="1:15" s="85" customFormat="1" ht="37.5" x14ac:dyDescent="0.25">
      <c r="A61" s="181">
        <f>ROW()-2</f>
        <v>59</v>
      </c>
      <c r="B61" s="181" t="s">
        <v>198</v>
      </c>
      <c r="C61" s="181" t="s">
        <v>223</v>
      </c>
      <c r="D61" s="179" t="s">
        <v>134</v>
      </c>
      <c r="E61" s="182">
        <f>SUM(Таблица913[[#This Row],[Средний балл аттестата]:[Балл первоочередной]])</f>
        <v>3.95</v>
      </c>
      <c r="F61" s="182">
        <v>4.24</v>
      </c>
      <c r="G61" s="182" t="s">
        <v>733</v>
      </c>
      <c r="H61" s="182"/>
      <c r="I61" s="179" t="s">
        <v>477</v>
      </c>
      <c r="J61" s="179" t="s">
        <v>33</v>
      </c>
      <c r="K61" s="179" t="s">
        <v>5</v>
      </c>
      <c r="L61" s="179" t="s">
        <v>1209</v>
      </c>
      <c r="M61" s="179" t="s">
        <v>42</v>
      </c>
      <c r="N61" s="178"/>
      <c r="O61" s="179" t="s">
        <v>44</v>
      </c>
    </row>
    <row r="62" spans="1:15" s="7" customFormat="1" x14ac:dyDescent="0.25"/>
    <row r="63" spans="1:15" s="7" customFormat="1" x14ac:dyDescent="0.25"/>
    <row r="64" spans="1:15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6" max="14" man="1"/>
  </rowBreak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40"/>
  <sheetViews>
    <sheetView view="pageBreakPreview" topLeftCell="A25" zoomScale="90" zoomScaleNormal="85" zoomScaleSheetLayoutView="90" workbookViewId="0">
      <selection activeCell="AI21" sqref="AI21"/>
    </sheetView>
  </sheetViews>
  <sheetFormatPr defaultRowHeight="15" x14ac:dyDescent="0.25"/>
  <cols>
    <col min="1" max="1" width="9.28515625" style="7" customWidth="1"/>
    <col min="2" max="2" width="15.42578125" customWidth="1"/>
    <col min="3" max="3" width="12" customWidth="1"/>
    <col min="4" max="4" width="18.28515625" customWidth="1"/>
    <col min="5" max="5" width="14.140625" customWidth="1"/>
    <col min="6" max="6" width="13.42578125" customWidth="1"/>
    <col min="7" max="7" width="11.28515625" customWidth="1"/>
    <col min="8" max="8" width="15.28515625" customWidth="1"/>
    <col min="9" max="9" width="17.140625" customWidth="1"/>
    <col min="10" max="10" width="19.5703125" customWidth="1"/>
    <col min="11" max="11" width="17.7109375" customWidth="1"/>
    <col min="12" max="12" width="14.85546875" customWidth="1"/>
    <col min="13" max="13" width="12.5703125" customWidth="1"/>
    <col min="14" max="14" width="9.140625" customWidth="1"/>
  </cols>
  <sheetData>
    <row r="1" spans="1:15" ht="61.5" customHeight="1" x14ac:dyDescent="0.85">
      <c r="A1" s="518" t="s">
        <v>5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</row>
    <row r="2" spans="1:15" ht="110.25" x14ac:dyDescent="0.25">
      <c r="A2" s="62" t="s">
        <v>36</v>
      </c>
      <c r="B2" s="60" t="s">
        <v>12</v>
      </c>
      <c r="C2" s="60" t="s">
        <v>221</v>
      </c>
      <c r="D2" s="60" t="s">
        <v>22</v>
      </c>
      <c r="E2" s="61" t="s">
        <v>23</v>
      </c>
      <c r="F2" s="61" t="s">
        <v>2</v>
      </c>
      <c r="G2" s="60" t="s">
        <v>24</v>
      </c>
      <c r="H2" s="58" t="s">
        <v>37</v>
      </c>
      <c r="I2" s="60" t="s">
        <v>15</v>
      </c>
      <c r="J2" s="60" t="s">
        <v>1</v>
      </c>
      <c r="K2" s="60" t="s">
        <v>10</v>
      </c>
      <c r="L2" s="60" t="s">
        <v>11</v>
      </c>
      <c r="M2" s="60" t="s">
        <v>21</v>
      </c>
      <c r="N2" s="60" t="s">
        <v>31</v>
      </c>
      <c r="O2" s="62" t="s">
        <v>20</v>
      </c>
    </row>
    <row r="3" spans="1:15" s="7" customFormat="1" ht="56.25" x14ac:dyDescent="0.25">
      <c r="A3" s="104">
        <f xml:space="preserve"> ROW()-2</f>
        <v>1</v>
      </c>
      <c r="B3" s="87" t="s">
        <v>939</v>
      </c>
      <c r="C3" s="87" t="s">
        <v>222</v>
      </c>
      <c r="D3" s="87" t="s">
        <v>134</v>
      </c>
      <c r="E3" s="89">
        <f>SUM(Таблица91314[[#This Row],[Средний балл аттестата]:[Балл первоочередной]])</f>
        <v>104.5</v>
      </c>
      <c r="F3" s="89">
        <v>3.71</v>
      </c>
      <c r="G3" s="89" t="s">
        <v>819</v>
      </c>
      <c r="H3" s="89">
        <v>100</v>
      </c>
      <c r="I3" s="87" t="s">
        <v>476</v>
      </c>
      <c r="J3" s="87" t="s">
        <v>33</v>
      </c>
      <c r="K3" s="87" t="s">
        <v>5</v>
      </c>
      <c r="L3" s="87" t="s">
        <v>115</v>
      </c>
      <c r="M3" s="87" t="s">
        <v>42</v>
      </c>
      <c r="N3" s="87" t="s">
        <v>168</v>
      </c>
      <c r="O3" s="109" t="s">
        <v>42</v>
      </c>
    </row>
    <row r="4" spans="1:15" s="7" customFormat="1" ht="78.75" customHeight="1" x14ac:dyDescent="0.25">
      <c r="A4" s="104">
        <f t="shared" ref="A4:A11" si="0">ROW()-2</f>
        <v>2</v>
      </c>
      <c r="B4" s="87" t="s">
        <v>422</v>
      </c>
      <c r="C4" s="87" t="s">
        <v>222</v>
      </c>
      <c r="D4" s="87" t="s">
        <v>134</v>
      </c>
      <c r="E4" s="89">
        <f>SUM(Таблица91314[[#This Row],[Средний балл аттестата]:[Балл первоочередной]])</f>
        <v>104.35</v>
      </c>
      <c r="F4" s="89">
        <v>5</v>
      </c>
      <c r="G4" s="89" t="s">
        <v>819</v>
      </c>
      <c r="H4" s="89"/>
      <c r="I4" s="87" t="s">
        <v>476</v>
      </c>
      <c r="J4" s="87" t="s">
        <v>5</v>
      </c>
      <c r="K4" s="87"/>
      <c r="L4" s="87"/>
      <c r="M4" s="87" t="s">
        <v>42</v>
      </c>
      <c r="N4" s="87" t="s">
        <v>42</v>
      </c>
      <c r="O4" s="109" t="s">
        <v>44</v>
      </c>
    </row>
    <row r="5" spans="1:15" s="85" customFormat="1" ht="69" customHeight="1" x14ac:dyDescent="0.25">
      <c r="A5" s="104">
        <f t="shared" si="0"/>
        <v>3</v>
      </c>
      <c r="B5" s="87" t="s">
        <v>86</v>
      </c>
      <c r="C5" s="90" t="s">
        <v>222</v>
      </c>
      <c r="D5" s="87" t="s">
        <v>134</v>
      </c>
      <c r="E5" s="89">
        <f>SUM(Таблица91314[[#This Row],[Средний балл аттестата]:[Балл первоочередной]])</f>
        <v>104.19</v>
      </c>
      <c r="F5" s="89">
        <v>4.67</v>
      </c>
      <c r="G5" s="89" t="s">
        <v>819</v>
      </c>
      <c r="H5" s="89"/>
      <c r="I5" s="87" t="s">
        <v>476</v>
      </c>
      <c r="J5" s="87" t="s">
        <v>5</v>
      </c>
      <c r="K5" s="87"/>
      <c r="L5" s="87"/>
      <c r="M5" s="87" t="s">
        <v>42</v>
      </c>
      <c r="N5" s="87" t="s">
        <v>42</v>
      </c>
      <c r="O5" s="109" t="s">
        <v>42</v>
      </c>
    </row>
    <row r="6" spans="1:15" s="7" customFormat="1" ht="18.75" x14ac:dyDescent="0.25">
      <c r="A6" s="104">
        <f t="shared" si="0"/>
        <v>4</v>
      </c>
      <c r="B6" s="90" t="s">
        <v>138</v>
      </c>
      <c r="C6" s="89" t="s">
        <v>222</v>
      </c>
      <c r="D6" s="90" t="s">
        <v>134</v>
      </c>
      <c r="E6" s="89">
        <f>SUM(Таблица91314[[#This Row],[Средний балл аттестата]:[Балл первоочередной]])</f>
        <v>103.89</v>
      </c>
      <c r="F6" s="89">
        <v>4.6100000000000003</v>
      </c>
      <c r="G6" s="89" t="s">
        <v>819</v>
      </c>
      <c r="H6" s="89"/>
      <c r="I6" s="87" t="s">
        <v>476</v>
      </c>
      <c r="J6" s="87" t="s">
        <v>5</v>
      </c>
      <c r="K6" s="87"/>
      <c r="L6" s="87"/>
      <c r="M6" s="87" t="s">
        <v>42</v>
      </c>
      <c r="N6" s="87" t="s">
        <v>42</v>
      </c>
      <c r="O6" s="109" t="s">
        <v>42</v>
      </c>
    </row>
    <row r="7" spans="1:15" s="85" customFormat="1" ht="37.5" x14ac:dyDescent="0.25">
      <c r="A7" s="104">
        <f t="shared" si="0"/>
        <v>5</v>
      </c>
      <c r="B7" s="87" t="s">
        <v>703</v>
      </c>
      <c r="C7" s="87" t="s">
        <v>222</v>
      </c>
      <c r="D7" s="87" t="s">
        <v>134</v>
      </c>
      <c r="E7" s="89">
        <f>SUM(Таблица91314[[#This Row],[Средний балл аттестата]:[Балл первоочередной]])</f>
        <v>103.68</v>
      </c>
      <c r="F7" s="89">
        <v>4.58</v>
      </c>
      <c r="G7" s="89" t="s">
        <v>819</v>
      </c>
      <c r="H7" s="89"/>
      <c r="I7" s="87" t="s">
        <v>476</v>
      </c>
      <c r="J7" s="87" t="s">
        <v>5</v>
      </c>
      <c r="K7" s="87" t="s">
        <v>17</v>
      </c>
      <c r="L7" s="87"/>
      <c r="M7" s="87" t="s">
        <v>42</v>
      </c>
      <c r="N7" s="87" t="s">
        <v>42</v>
      </c>
      <c r="O7" s="109" t="s">
        <v>42</v>
      </c>
    </row>
    <row r="8" spans="1:15" s="427" customFormat="1" ht="37.5" x14ac:dyDescent="0.25">
      <c r="A8" s="104">
        <f t="shared" si="0"/>
        <v>6</v>
      </c>
      <c r="B8" s="87" t="s">
        <v>389</v>
      </c>
      <c r="C8" s="87" t="s">
        <v>222</v>
      </c>
      <c r="D8" s="87" t="s">
        <v>134</v>
      </c>
      <c r="E8" s="89">
        <f>SUM(Таблица91314[[#This Row],[Средний балл аттестата]:[Балл первоочередной]])</f>
        <v>103.55</v>
      </c>
      <c r="F8" s="89">
        <v>4.47</v>
      </c>
      <c r="G8" s="87" t="s">
        <v>819</v>
      </c>
      <c r="H8" s="87"/>
      <c r="I8" s="87" t="s">
        <v>477</v>
      </c>
      <c r="J8" s="87" t="s">
        <v>17</v>
      </c>
      <c r="K8" s="87" t="s">
        <v>5</v>
      </c>
      <c r="L8" s="87"/>
      <c r="M8" s="87" t="s">
        <v>42</v>
      </c>
      <c r="N8" s="87" t="s">
        <v>42</v>
      </c>
      <c r="O8" s="109" t="s">
        <v>42</v>
      </c>
    </row>
    <row r="9" spans="1:15" s="427" customFormat="1" ht="37.5" x14ac:dyDescent="0.25">
      <c r="A9" s="104">
        <f t="shared" si="0"/>
        <v>7</v>
      </c>
      <c r="B9" s="87" t="s">
        <v>259</v>
      </c>
      <c r="C9" s="87" t="s">
        <v>223</v>
      </c>
      <c r="D9" s="87" t="s">
        <v>134</v>
      </c>
      <c r="E9" s="89">
        <f>SUM(Таблица91314[[#This Row],[Средний балл аттестата]:[Балл первоочередной]])</f>
        <v>103.32</v>
      </c>
      <c r="F9" s="89">
        <v>4.47</v>
      </c>
      <c r="G9" s="89" t="s">
        <v>819</v>
      </c>
      <c r="H9" s="89"/>
      <c r="I9" s="87" t="s">
        <v>476</v>
      </c>
      <c r="J9" s="87" t="s">
        <v>5</v>
      </c>
      <c r="K9" s="87" t="s">
        <v>17</v>
      </c>
      <c r="L9" s="87"/>
      <c r="M9" s="87" t="s">
        <v>42</v>
      </c>
      <c r="N9" s="87" t="s">
        <v>42</v>
      </c>
      <c r="O9" s="109" t="s">
        <v>42</v>
      </c>
    </row>
    <row r="10" spans="1:15" s="427" customFormat="1" ht="90" customHeight="1" x14ac:dyDescent="0.25">
      <c r="A10" s="104">
        <f t="shared" si="0"/>
        <v>8</v>
      </c>
      <c r="B10" s="90" t="s">
        <v>405</v>
      </c>
      <c r="C10" s="90" t="s">
        <v>223</v>
      </c>
      <c r="D10" s="90" t="s">
        <v>134</v>
      </c>
      <c r="E10" s="89">
        <f>SUM(Таблица91314[[#This Row],[Средний балл аттестата]:[Балл первоочередной]])</f>
        <v>5</v>
      </c>
      <c r="F10" s="89">
        <v>4.4400000000000004</v>
      </c>
      <c r="G10" s="89" t="s">
        <v>819</v>
      </c>
      <c r="H10" s="89"/>
      <c r="I10" s="87" t="s">
        <v>477</v>
      </c>
      <c r="J10" s="87" t="s">
        <v>5</v>
      </c>
      <c r="K10" s="87"/>
      <c r="L10" s="87"/>
      <c r="M10" s="87" t="s">
        <v>42</v>
      </c>
      <c r="N10" s="87" t="s">
        <v>42</v>
      </c>
      <c r="O10" s="109" t="s">
        <v>42</v>
      </c>
    </row>
    <row r="11" spans="1:15" s="85" customFormat="1" ht="83.25" customHeight="1" x14ac:dyDescent="0.25">
      <c r="A11" s="104">
        <f t="shared" si="0"/>
        <v>9</v>
      </c>
      <c r="B11" s="90" t="s">
        <v>406</v>
      </c>
      <c r="C11" s="90" t="s">
        <v>223</v>
      </c>
      <c r="D11" s="89" t="s">
        <v>134</v>
      </c>
      <c r="E11" s="89">
        <f>SUM(Таблица91314[[#This Row],[Средний балл аттестата]:[Балл первоочередной]])</f>
        <v>5</v>
      </c>
      <c r="F11" s="89">
        <v>4.4400000000000004</v>
      </c>
      <c r="G11" s="89" t="s">
        <v>819</v>
      </c>
      <c r="H11" s="89"/>
      <c r="I11" s="87" t="s">
        <v>477</v>
      </c>
      <c r="J11" s="87" t="s">
        <v>5</v>
      </c>
      <c r="K11" s="87"/>
      <c r="L11" s="87"/>
      <c r="M11" s="87" t="s">
        <v>42</v>
      </c>
      <c r="N11" s="87" t="s">
        <v>42</v>
      </c>
      <c r="O11" s="109" t="s">
        <v>42</v>
      </c>
    </row>
    <row r="12" spans="1:15" s="85" customFormat="1" ht="86.25" customHeight="1" x14ac:dyDescent="0.25">
      <c r="A12" s="104">
        <f xml:space="preserve"> ROW()-2</f>
        <v>10</v>
      </c>
      <c r="B12" s="87" t="s">
        <v>372</v>
      </c>
      <c r="C12" s="87" t="s">
        <v>222</v>
      </c>
      <c r="D12" s="87" t="s">
        <v>134</v>
      </c>
      <c r="E12" s="89">
        <f>SUM(Таблица91314[[#This Row],[Средний балл аттестата]:[Балл первоочередной]])</f>
        <v>5</v>
      </c>
      <c r="F12" s="89">
        <v>4.4400000000000004</v>
      </c>
      <c r="G12" s="89" t="s">
        <v>819</v>
      </c>
      <c r="H12" s="89"/>
      <c r="I12" s="87" t="s">
        <v>477</v>
      </c>
      <c r="J12" s="87" t="s">
        <v>33</v>
      </c>
      <c r="K12" s="87" t="s">
        <v>17</v>
      </c>
      <c r="L12" s="87" t="s">
        <v>5</v>
      </c>
      <c r="M12" s="87" t="s">
        <v>42</v>
      </c>
      <c r="N12" s="87" t="s">
        <v>42</v>
      </c>
      <c r="O12" s="109" t="s">
        <v>42</v>
      </c>
    </row>
    <row r="13" spans="1:15" s="85" customFormat="1" ht="37.5" x14ac:dyDescent="0.25">
      <c r="A13" s="104">
        <f xml:space="preserve"> ROW()-2</f>
        <v>11</v>
      </c>
      <c r="B13" s="90" t="s">
        <v>814</v>
      </c>
      <c r="C13" s="90" t="s">
        <v>222</v>
      </c>
      <c r="D13" s="87" t="s">
        <v>134</v>
      </c>
      <c r="E13" s="89">
        <f>SUM(Таблица91314[[#This Row],[Средний балл аттестата]:[Балл первоочередной]])</f>
        <v>4.8099999999999996</v>
      </c>
      <c r="F13" s="89">
        <v>4.42</v>
      </c>
      <c r="G13" s="89" t="s">
        <v>819</v>
      </c>
      <c r="H13" s="89"/>
      <c r="I13" s="87" t="s">
        <v>476</v>
      </c>
      <c r="J13" s="87" t="s">
        <v>17</v>
      </c>
      <c r="K13" s="87" t="s">
        <v>5</v>
      </c>
      <c r="L13" s="87"/>
      <c r="M13" s="87" t="s">
        <v>42</v>
      </c>
      <c r="N13" s="87" t="s">
        <v>42</v>
      </c>
      <c r="O13" s="87" t="s">
        <v>42</v>
      </c>
    </row>
    <row r="14" spans="1:15" s="85" customFormat="1" ht="37.5" x14ac:dyDescent="0.25">
      <c r="A14" s="104">
        <f>ROW()-2</f>
        <v>12</v>
      </c>
      <c r="B14" s="87" t="s">
        <v>465</v>
      </c>
      <c r="C14" s="87" t="s">
        <v>222</v>
      </c>
      <c r="D14" s="88" t="s">
        <v>134</v>
      </c>
      <c r="E14" s="89">
        <f>SUM(Таблица91314[[#This Row],[Средний балл аттестата]:[Балл первоочередной]])</f>
        <v>4.8099999999999996</v>
      </c>
      <c r="F14" s="87">
        <v>4.41</v>
      </c>
      <c r="G14" s="89" t="s">
        <v>819</v>
      </c>
      <c r="H14" s="89"/>
      <c r="I14" s="87" t="s">
        <v>477</v>
      </c>
      <c r="J14" s="87" t="s">
        <v>5</v>
      </c>
      <c r="K14" s="87" t="s">
        <v>33</v>
      </c>
      <c r="L14" s="87"/>
      <c r="M14" s="87" t="s">
        <v>42</v>
      </c>
      <c r="N14" s="87" t="s">
        <v>42</v>
      </c>
      <c r="O14" s="109" t="s">
        <v>42</v>
      </c>
    </row>
    <row r="15" spans="1:15" s="85" customFormat="1" ht="66.75" customHeight="1" x14ac:dyDescent="0.25">
      <c r="A15" s="104">
        <f>ROW()-2</f>
        <v>13</v>
      </c>
      <c r="B15" s="90" t="s">
        <v>141</v>
      </c>
      <c r="C15" s="89" t="s">
        <v>222</v>
      </c>
      <c r="D15" s="87" t="s">
        <v>136</v>
      </c>
      <c r="E15" s="89">
        <f>SUM(Таблица91314[[#This Row],[Средний балл аттестата]:[Балл первоочередной]])</f>
        <v>4.8099999999999996</v>
      </c>
      <c r="F15" s="89">
        <v>4.4000000000000004</v>
      </c>
      <c r="G15" s="89" t="s">
        <v>819</v>
      </c>
      <c r="H15" s="89"/>
      <c r="I15" s="87" t="s">
        <v>476</v>
      </c>
      <c r="J15" s="87" t="s">
        <v>5</v>
      </c>
      <c r="K15" s="87"/>
      <c r="L15" s="87"/>
      <c r="M15" s="87" t="s">
        <v>42</v>
      </c>
      <c r="N15" s="87" t="s">
        <v>42</v>
      </c>
      <c r="O15" s="109" t="s">
        <v>42</v>
      </c>
    </row>
    <row r="16" spans="1:15" s="427" customFormat="1" ht="37.5" x14ac:dyDescent="0.25">
      <c r="A16" s="104">
        <f>ROW()-2</f>
        <v>14</v>
      </c>
      <c r="B16" s="90" t="s">
        <v>458</v>
      </c>
      <c r="C16" s="90" t="s">
        <v>224</v>
      </c>
      <c r="D16" s="87" t="s">
        <v>134</v>
      </c>
      <c r="E16" s="89">
        <f>SUM(Таблица91314[[#This Row],[Средний балл аттестата]:[Балл первоочередной]])</f>
        <v>4.79</v>
      </c>
      <c r="F16" s="89">
        <v>4.32</v>
      </c>
      <c r="G16" s="89" t="s">
        <v>819</v>
      </c>
      <c r="H16" s="87"/>
      <c r="I16" s="87" t="s">
        <v>476</v>
      </c>
      <c r="J16" s="87" t="s">
        <v>17</v>
      </c>
      <c r="K16" s="87" t="s">
        <v>33</v>
      </c>
      <c r="L16" s="87" t="s">
        <v>5</v>
      </c>
      <c r="M16" s="87" t="s">
        <v>42</v>
      </c>
      <c r="N16" s="87" t="s">
        <v>42</v>
      </c>
      <c r="O16" s="109" t="s">
        <v>42</v>
      </c>
    </row>
    <row r="17" spans="1:15" s="85" customFormat="1" ht="37.5" x14ac:dyDescent="0.25">
      <c r="A17" s="104">
        <f xml:space="preserve"> ROW()-2</f>
        <v>15</v>
      </c>
      <c r="B17" s="87" t="s">
        <v>637</v>
      </c>
      <c r="C17" s="87" t="s">
        <v>222</v>
      </c>
      <c r="D17" s="87" t="s">
        <v>134</v>
      </c>
      <c r="E17" s="89">
        <f>SUM(Таблица91314[[#This Row],[Средний балл аттестата]:[Балл первоочередной]])</f>
        <v>4.78</v>
      </c>
      <c r="F17" s="89">
        <v>4.3099999999999996</v>
      </c>
      <c r="G17" s="89" t="s">
        <v>819</v>
      </c>
      <c r="H17" s="89"/>
      <c r="I17" s="87" t="s">
        <v>476</v>
      </c>
      <c r="J17" s="87" t="s">
        <v>33</v>
      </c>
      <c r="K17" s="87" t="s">
        <v>17</v>
      </c>
      <c r="L17" s="87" t="s">
        <v>5</v>
      </c>
      <c r="M17" s="87" t="s">
        <v>42</v>
      </c>
      <c r="N17" s="87" t="s">
        <v>42</v>
      </c>
      <c r="O17" s="109" t="s">
        <v>44</v>
      </c>
    </row>
    <row r="18" spans="1:15" s="427" customFormat="1" ht="37.5" x14ac:dyDescent="0.25">
      <c r="A18" s="104">
        <f>ROW()-2</f>
        <v>16</v>
      </c>
      <c r="B18" s="90" t="s">
        <v>628</v>
      </c>
      <c r="C18" s="90" t="s">
        <v>222</v>
      </c>
      <c r="D18" s="89" t="s">
        <v>134</v>
      </c>
      <c r="E18" s="89">
        <f>SUM(Таблица91314[[#This Row],[Средний балл аттестата]:[Балл первоочередной]])</f>
        <v>4.78</v>
      </c>
      <c r="F18" s="89">
        <v>4.26</v>
      </c>
      <c r="G18" s="89" t="s">
        <v>819</v>
      </c>
      <c r="H18" s="89"/>
      <c r="I18" s="87" t="s">
        <v>476</v>
      </c>
      <c r="J18" s="87" t="s">
        <v>5</v>
      </c>
      <c r="K18" s="87" t="s">
        <v>17</v>
      </c>
      <c r="L18" s="87"/>
      <c r="M18" s="87" t="s">
        <v>42</v>
      </c>
      <c r="N18" s="87" t="s">
        <v>42</v>
      </c>
      <c r="O18" s="109" t="s">
        <v>42</v>
      </c>
    </row>
    <row r="19" spans="1:15" s="7" customFormat="1" ht="18.75" x14ac:dyDescent="0.25">
      <c r="A19" s="111">
        <f>ROW()-2</f>
        <v>17</v>
      </c>
      <c r="B19" s="87" t="s">
        <v>459</v>
      </c>
      <c r="C19" s="87" t="s">
        <v>222</v>
      </c>
      <c r="D19" s="87" t="s">
        <v>134</v>
      </c>
      <c r="E19" s="89">
        <f>SUM(Таблица91314[[#This Row],[Средний балл аттестата]:[Балл первоочередной]])</f>
        <v>4.75</v>
      </c>
      <c r="F19" s="89">
        <v>4.24</v>
      </c>
      <c r="G19" s="89" t="s">
        <v>819</v>
      </c>
      <c r="H19" s="89"/>
      <c r="I19" s="87" t="s">
        <v>476</v>
      </c>
      <c r="J19" s="87" t="s">
        <v>5</v>
      </c>
      <c r="K19" s="87"/>
      <c r="L19" s="87"/>
      <c r="M19" s="87" t="s">
        <v>42</v>
      </c>
      <c r="N19" s="87" t="s">
        <v>42</v>
      </c>
      <c r="O19" s="109" t="s">
        <v>42</v>
      </c>
    </row>
    <row r="20" spans="1:15" s="427" customFormat="1" ht="18.75" x14ac:dyDescent="0.25">
      <c r="A20" s="104">
        <f>ROW()-2</f>
        <v>18</v>
      </c>
      <c r="B20" s="90" t="s">
        <v>447</v>
      </c>
      <c r="C20" s="90" t="s">
        <v>223</v>
      </c>
      <c r="D20" s="87" t="s">
        <v>134</v>
      </c>
      <c r="E20" s="89">
        <f>SUM(Таблица91314[[#This Row],[Средний балл аттестата]:[Балл первоочередной]])</f>
        <v>4.6900000000000004</v>
      </c>
      <c r="F20" s="89">
        <v>4.1900000000000004</v>
      </c>
      <c r="G20" s="89" t="s">
        <v>819</v>
      </c>
      <c r="H20" s="89"/>
      <c r="I20" s="87" t="s">
        <v>476</v>
      </c>
      <c r="J20" s="87" t="s">
        <v>5</v>
      </c>
      <c r="K20" s="87"/>
      <c r="L20" s="87"/>
      <c r="M20" s="87" t="s">
        <v>42</v>
      </c>
      <c r="N20" s="87"/>
      <c r="O20" s="109" t="s">
        <v>42</v>
      </c>
    </row>
    <row r="21" spans="1:15" s="427" customFormat="1" ht="37.5" x14ac:dyDescent="0.25">
      <c r="A21" s="111">
        <f xml:space="preserve"> ROW() - 2</f>
        <v>19</v>
      </c>
      <c r="B21" s="90" t="s">
        <v>208</v>
      </c>
      <c r="C21" s="90" t="s">
        <v>222</v>
      </c>
      <c r="D21" s="90" t="s">
        <v>134</v>
      </c>
      <c r="E21" s="89">
        <f>SUM(Таблица91314[[#This Row],[Средний балл аттестата]:[Балл первоочередной]])</f>
        <v>4.67</v>
      </c>
      <c r="F21" s="89">
        <v>4.1900000000000004</v>
      </c>
      <c r="G21" s="89" t="s">
        <v>819</v>
      </c>
      <c r="H21" s="89"/>
      <c r="I21" s="87" t="s">
        <v>476</v>
      </c>
      <c r="J21" s="87" t="s">
        <v>33</v>
      </c>
      <c r="K21" s="87" t="s">
        <v>17</v>
      </c>
      <c r="L21" s="87" t="s">
        <v>5</v>
      </c>
      <c r="M21" s="87" t="s">
        <v>42</v>
      </c>
      <c r="N21" s="87" t="s">
        <v>42</v>
      </c>
      <c r="O21" s="109" t="s">
        <v>42</v>
      </c>
    </row>
    <row r="22" spans="1:15" s="427" customFormat="1" ht="56.25" x14ac:dyDescent="0.25">
      <c r="A22" s="104">
        <f xml:space="preserve"> ROW()-2</f>
        <v>20</v>
      </c>
      <c r="B22" s="87" t="s">
        <v>762</v>
      </c>
      <c r="C22" s="87" t="s">
        <v>223</v>
      </c>
      <c r="D22" s="87" t="s">
        <v>134</v>
      </c>
      <c r="E22" s="89">
        <f>SUM(Таблица91314[[#This Row],[Средний балл аттестата]:[Балл первоочередной]])</f>
        <v>4.6100000000000003</v>
      </c>
      <c r="F22" s="89">
        <v>4.1900000000000004</v>
      </c>
      <c r="G22" s="89" t="s">
        <v>819</v>
      </c>
      <c r="H22" s="89"/>
      <c r="I22" s="87" t="s">
        <v>476</v>
      </c>
      <c r="J22" s="87" t="s">
        <v>5</v>
      </c>
      <c r="K22" s="87" t="s">
        <v>33</v>
      </c>
      <c r="L22" s="87" t="s">
        <v>17</v>
      </c>
      <c r="M22" s="87" t="s">
        <v>42</v>
      </c>
      <c r="N22" s="87"/>
      <c r="O22" s="109" t="s">
        <v>44</v>
      </c>
    </row>
    <row r="23" spans="1:15" s="85" customFormat="1" ht="81" customHeight="1" x14ac:dyDescent="0.25">
      <c r="A23" s="104">
        <f>ROW()-2</f>
        <v>21</v>
      </c>
      <c r="B23" s="87" t="s">
        <v>273</v>
      </c>
      <c r="C23" s="87" t="s">
        <v>223</v>
      </c>
      <c r="D23" s="87" t="s">
        <v>134</v>
      </c>
      <c r="E23" s="89">
        <f>SUM(Таблица91314[[#This Row],[Средний балл аттестата]:[Балл первоочередной]])</f>
        <v>4.5999999999999996</v>
      </c>
      <c r="F23" s="89">
        <v>4.17</v>
      </c>
      <c r="G23" s="89" t="s">
        <v>819</v>
      </c>
      <c r="H23" s="89"/>
      <c r="I23" s="87" t="s">
        <v>476</v>
      </c>
      <c r="J23" s="87" t="s">
        <v>5</v>
      </c>
      <c r="K23" s="87" t="s">
        <v>17</v>
      </c>
      <c r="L23" s="87"/>
      <c r="M23" s="87" t="s">
        <v>42</v>
      </c>
      <c r="N23" s="87" t="s">
        <v>42</v>
      </c>
      <c r="O23" s="109" t="s">
        <v>42</v>
      </c>
    </row>
    <row r="24" spans="1:15" s="427" customFormat="1" ht="76.5" customHeight="1" x14ac:dyDescent="0.25">
      <c r="A24" s="104">
        <f>ROW()-2</f>
        <v>22</v>
      </c>
      <c r="B24" s="87" t="s">
        <v>316</v>
      </c>
      <c r="C24" s="87" t="s">
        <v>224</v>
      </c>
      <c r="D24" s="87" t="s">
        <v>134</v>
      </c>
      <c r="E24" s="89">
        <f>SUM(Таблица91314[[#This Row],[Средний балл аттестата]:[Балл первоочередной]])</f>
        <v>4.59</v>
      </c>
      <c r="F24" s="89">
        <v>4.13</v>
      </c>
      <c r="G24" s="87" t="s">
        <v>819</v>
      </c>
      <c r="H24" s="87"/>
      <c r="I24" s="87" t="s">
        <v>476</v>
      </c>
      <c r="J24" s="87" t="s">
        <v>17</v>
      </c>
      <c r="K24" s="87" t="s">
        <v>5</v>
      </c>
      <c r="L24" s="87" t="s">
        <v>33</v>
      </c>
      <c r="M24" s="87" t="s">
        <v>42</v>
      </c>
      <c r="N24" s="87" t="s">
        <v>42</v>
      </c>
      <c r="O24" s="109" t="s">
        <v>42</v>
      </c>
    </row>
    <row r="25" spans="1:15" s="85" customFormat="1" ht="56.25" x14ac:dyDescent="0.25">
      <c r="A25" s="104">
        <f>ROW()-2</f>
        <v>23</v>
      </c>
      <c r="B25" s="90" t="s">
        <v>285</v>
      </c>
      <c r="C25" s="90" t="s">
        <v>222</v>
      </c>
      <c r="D25" s="87" t="s">
        <v>134</v>
      </c>
      <c r="E25" s="89">
        <f>SUM(Таблица91314[[#This Row],[Средний балл аттестата]:[Балл первоочередной]])</f>
        <v>4.5599999999999996</v>
      </c>
      <c r="F25" s="89">
        <v>4.0599999999999996</v>
      </c>
      <c r="G25" s="89" t="s">
        <v>819</v>
      </c>
      <c r="H25" s="89"/>
      <c r="I25" s="87" t="s">
        <v>476</v>
      </c>
      <c r="J25" s="87" t="s">
        <v>33</v>
      </c>
      <c r="K25" s="87" t="s">
        <v>5</v>
      </c>
      <c r="L25" s="87" t="s">
        <v>17</v>
      </c>
      <c r="M25" s="87" t="s">
        <v>42</v>
      </c>
      <c r="N25" s="87" t="s">
        <v>42</v>
      </c>
      <c r="O25" s="109" t="s">
        <v>42</v>
      </c>
    </row>
    <row r="26" spans="1:15" s="85" customFormat="1" ht="37.5" x14ac:dyDescent="0.25">
      <c r="A26" s="104">
        <f xml:space="preserve"> ROW()-2</f>
        <v>24</v>
      </c>
      <c r="B26" s="90" t="s">
        <v>880</v>
      </c>
      <c r="C26" s="90" t="s">
        <v>222</v>
      </c>
      <c r="D26" s="89" t="s">
        <v>136</v>
      </c>
      <c r="E26" s="89">
        <f>SUM(Таблица91314[[#This Row],[Средний балл аттестата]:[Балл первоочередной]])</f>
        <v>4.53</v>
      </c>
      <c r="F26" s="89">
        <v>4.0599999999999996</v>
      </c>
      <c r="G26" s="89" t="s">
        <v>819</v>
      </c>
      <c r="H26" s="89"/>
      <c r="I26" s="87" t="s">
        <v>476</v>
      </c>
      <c r="J26" s="87" t="s">
        <v>33</v>
      </c>
      <c r="K26" s="87" t="s">
        <v>5</v>
      </c>
      <c r="L26" s="87" t="s">
        <v>115</v>
      </c>
      <c r="M26" s="87" t="s">
        <v>42</v>
      </c>
      <c r="N26" s="87" t="s">
        <v>42</v>
      </c>
      <c r="O26" s="109" t="s">
        <v>42</v>
      </c>
    </row>
    <row r="27" spans="1:15" s="85" customFormat="1" ht="67.5" customHeight="1" x14ac:dyDescent="0.25">
      <c r="A27" s="104">
        <f>ROW()-2</f>
        <v>25</v>
      </c>
      <c r="B27" s="87" t="s">
        <v>1089</v>
      </c>
      <c r="C27" s="87" t="s">
        <v>222</v>
      </c>
      <c r="D27" s="87" t="s">
        <v>134</v>
      </c>
      <c r="E27" s="89">
        <f>SUM(Таблица91314[[#This Row],[Средний балл аттестата]:[Балл первоочередной]])</f>
        <v>4.53</v>
      </c>
      <c r="F27" s="87">
        <v>4.05</v>
      </c>
      <c r="G27" s="89" t="s">
        <v>819</v>
      </c>
      <c r="H27" s="89"/>
      <c r="I27" s="87" t="s">
        <v>476</v>
      </c>
      <c r="J27" s="87" t="s">
        <v>5</v>
      </c>
      <c r="K27" s="87" t="s">
        <v>33</v>
      </c>
      <c r="L27" s="87"/>
      <c r="M27" s="87" t="s">
        <v>42</v>
      </c>
      <c r="N27" s="87" t="s">
        <v>42</v>
      </c>
      <c r="O27" s="109" t="s">
        <v>42</v>
      </c>
    </row>
    <row r="28" spans="1:15" s="7" customFormat="1" ht="37.5" x14ac:dyDescent="0.25">
      <c r="A28" s="104">
        <f>ROW()-2</f>
        <v>26</v>
      </c>
      <c r="B28" s="90" t="s">
        <v>751</v>
      </c>
      <c r="C28" s="90" t="s">
        <v>222</v>
      </c>
      <c r="D28" s="87" t="s">
        <v>134</v>
      </c>
      <c r="E28" s="89">
        <f>SUM(Таблица91314[[#This Row],[Средний балл аттестата]:[Балл первоочередной]])</f>
        <v>4.53</v>
      </c>
      <c r="F28" s="89">
        <v>4</v>
      </c>
      <c r="G28" s="87" t="s">
        <v>819</v>
      </c>
      <c r="H28" s="87"/>
      <c r="I28" s="87" t="s">
        <v>477</v>
      </c>
      <c r="J28" s="87" t="s">
        <v>33</v>
      </c>
      <c r="K28" s="87" t="s">
        <v>17</v>
      </c>
      <c r="L28" s="87" t="s">
        <v>5</v>
      </c>
      <c r="M28" s="87" t="s">
        <v>42</v>
      </c>
      <c r="N28" s="87" t="s">
        <v>42</v>
      </c>
      <c r="O28" s="109" t="s">
        <v>42</v>
      </c>
    </row>
    <row r="29" spans="1:15" s="7" customFormat="1" ht="37.5" x14ac:dyDescent="0.25">
      <c r="A29" s="104">
        <f xml:space="preserve"> ROW()-2</f>
        <v>27</v>
      </c>
      <c r="B29" s="90" t="s">
        <v>986</v>
      </c>
      <c r="C29" s="90" t="s">
        <v>222</v>
      </c>
      <c r="D29" s="87" t="s">
        <v>134</v>
      </c>
      <c r="E29" s="89">
        <f>SUM(Таблица91314[[#This Row],[Средний балл аттестата]:[Балл первоочередной]])</f>
        <v>4.5</v>
      </c>
      <c r="F29" s="89">
        <v>4</v>
      </c>
      <c r="G29" s="87" t="s">
        <v>819</v>
      </c>
      <c r="H29" s="87"/>
      <c r="I29" s="87" t="s">
        <v>477</v>
      </c>
      <c r="J29" s="87" t="s">
        <v>33</v>
      </c>
      <c r="K29" s="87" t="s">
        <v>17</v>
      </c>
      <c r="L29" s="87" t="s">
        <v>5</v>
      </c>
      <c r="M29" s="87" t="s">
        <v>42</v>
      </c>
      <c r="N29" s="87" t="s">
        <v>42</v>
      </c>
      <c r="O29" s="109" t="s">
        <v>42</v>
      </c>
    </row>
    <row r="30" spans="1:15" s="7" customFormat="1" ht="37.5" x14ac:dyDescent="0.25">
      <c r="A30" s="104">
        <f xml:space="preserve"> ROW()-2</f>
        <v>28</v>
      </c>
      <c r="B30" s="87" t="s">
        <v>682</v>
      </c>
      <c r="C30" s="87" t="s">
        <v>222</v>
      </c>
      <c r="D30" s="87" t="s">
        <v>134</v>
      </c>
      <c r="E30" s="89">
        <f>SUM(Таблица91314[[#This Row],[Средний балл аттестата]:[Балл первоочередной]])</f>
        <v>4.5</v>
      </c>
      <c r="F30" s="89">
        <v>3.94</v>
      </c>
      <c r="G30" s="89" t="s">
        <v>819</v>
      </c>
      <c r="H30" s="89"/>
      <c r="I30" s="87" t="s">
        <v>476</v>
      </c>
      <c r="J30" s="87" t="s">
        <v>33</v>
      </c>
      <c r="K30" s="87" t="s">
        <v>5</v>
      </c>
      <c r="L30" s="87"/>
      <c r="M30" s="87" t="s">
        <v>42</v>
      </c>
      <c r="N30" s="87" t="s">
        <v>42</v>
      </c>
      <c r="O30" s="109" t="s">
        <v>42</v>
      </c>
    </row>
    <row r="31" spans="1:15" s="7" customFormat="1" ht="75" x14ac:dyDescent="0.25">
      <c r="A31" s="95">
        <f xml:space="preserve"> ROW()-2</f>
        <v>29</v>
      </c>
      <c r="B31" s="95" t="s">
        <v>950</v>
      </c>
      <c r="C31" s="90" t="s">
        <v>223</v>
      </c>
      <c r="D31" s="94" t="s">
        <v>134</v>
      </c>
      <c r="E31" s="108">
        <f>SUM(Таблица91314[[#This Row],[Средний балл аттестата]:[Балл первоочередной]])</f>
        <v>4.5</v>
      </c>
      <c r="F31" s="97">
        <v>3.94</v>
      </c>
      <c r="G31" s="97" t="s">
        <v>819</v>
      </c>
      <c r="H31" s="97"/>
      <c r="I31" s="87" t="s">
        <v>476</v>
      </c>
      <c r="J31" s="94" t="s">
        <v>1071</v>
      </c>
      <c r="K31" s="94" t="s">
        <v>33</v>
      </c>
      <c r="L31" s="94" t="s">
        <v>5</v>
      </c>
      <c r="M31" s="94" t="s">
        <v>42</v>
      </c>
      <c r="N31" s="94" t="s">
        <v>42</v>
      </c>
      <c r="O31" s="94" t="s">
        <v>44</v>
      </c>
    </row>
    <row r="32" spans="1:15" s="85" customFormat="1" ht="37.5" x14ac:dyDescent="0.25">
      <c r="A32" s="104">
        <f>ROW()-2</f>
        <v>30</v>
      </c>
      <c r="B32" s="90" t="s">
        <v>324</v>
      </c>
      <c r="C32" s="90" t="s">
        <v>223</v>
      </c>
      <c r="D32" s="87" t="s">
        <v>134</v>
      </c>
      <c r="E32" s="89">
        <f>SUM(Таблица91314[[#This Row],[Средний балл аттестата]:[Балл первоочередной]])</f>
        <v>4.5</v>
      </c>
      <c r="F32" s="89">
        <v>3.89</v>
      </c>
      <c r="G32" s="89" t="s">
        <v>819</v>
      </c>
      <c r="H32" s="89"/>
      <c r="I32" s="87" t="s">
        <v>476</v>
      </c>
      <c r="J32" s="87" t="s">
        <v>5</v>
      </c>
      <c r="K32" s="87" t="s">
        <v>115</v>
      </c>
      <c r="L32" s="87"/>
      <c r="M32" s="87" t="s">
        <v>42</v>
      </c>
      <c r="N32" s="87" t="s">
        <v>42</v>
      </c>
      <c r="O32" s="109" t="s">
        <v>44</v>
      </c>
    </row>
    <row r="33" spans="1:17" s="85" customFormat="1" ht="37.5" x14ac:dyDescent="0.3">
      <c r="A33" s="104">
        <f xml:space="preserve"> ROW() - 2</f>
        <v>31</v>
      </c>
      <c r="B33" s="103" t="s">
        <v>166</v>
      </c>
      <c r="C33" s="89" t="s">
        <v>222</v>
      </c>
      <c r="D33" s="87" t="s">
        <v>134</v>
      </c>
      <c r="E33" s="89">
        <f>SUM(Таблица91314[[#This Row],[Средний балл аттестата]:[Балл первоочередной]])</f>
        <v>4.5</v>
      </c>
      <c r="F33" s="89">
        <v>3.89</v>
      </c>
      <c r="G33" s="89" t="s">
        <v>819</v>
      </c>
      <c r="H33" s="89"/>
      <c r="I33" s="87" t="s">
        <v>476</v>
      </c>
      <c r="J33" s="87" t="s">
        <v>33</v>
      </c>
      <c r="K33" s="87" t="s">
        <v>5</v>
      </c>
      <c r="L33" s="87"/>
      <c r="M33" s="87" t="s">
        <v>42</v>
      </c>
      <c r="N33" s="87" t="s">
        <v>42</v>
      </c>
      <c r="O33" s="109" t="s">
        <v>42</v>
      </c>
    </row>
    <row r="34" spans="1:17" s="85" customFormat="1" ht="18.75" x14ac:dyDescent="0.3">
      <c r="A34" s="104">
        <f>ROW()-2</f>
        <v>32</v>
      </c>
      <c r="B34" s="488" t="s">
        <v>879</v>
      </c>
      <c r="C34" s="87" t="s">
        <v>222</v>
      </c>
      <c r="D34" s="103" t="s">
        <v>134</v>
      </c>
      <c r="E34" s="102">
        <f>SUM(Таблица91314[[#This Row],[Средний балл аттестата]:[Балл первоочередной]])</f>
        <v>4.47</v>
      </c>
      <c r="F34" s="488">
        <v>3.89</v>
      </c>
      <c r="G34" s="102" t="s">
        <v>819</v>
      </c>
      <c r="H34" s="102"/>
      <c r="I34" s="103" t="s">
        <v>476</v>
      </c>
      <c r="J34" s="103" t="s">
        <v>5</v>
      </c>
      <c r="K34" s="103"/>
      <c r="L34" s="103"/>
      <c r="M34" s="103" t="s">
        <v>42</v>
      </c>
      <c r="N34" s="103" t="s">
        <v>42</v>
      </c>
      <c r="O34" s="139" t="s">
        <v>42</v>
      </c>
    </row>
    <row r="35" spans="1:17" s="85" customFormat="1" ht="37.5" x14ac:dyDescent="0.25">
      <c r="A35" s="104">
        <f xml:space="preserve"> ROW()-2</f>
        <v>33</v>
      </c>
      <c r="B35" s="90" t="s">
        <v>378</v>
      </c>
      <c r="C35" s="90" t="s">
        <v>222</v>
      </c>
      <c r="D35" s="87" t="s">
        <v>134</v>
      </c>
      <c r="E35" s="89">
        <f>SUM(Таблица91314[[#This Row],[Средний балл аттестата]:[Балл первоочередной]])</f>
        <v>4.45</v>
      </c>
      <c r="F35" s="89">
        <v>3.71</v>
      </c>
      <c r="G35" s="89" t="s">
        <v>819</v>
      </c>
      <c r="H35" s="89"/>
      <c r="I35" s="87" t="s">
        <v>476</v>
      </c>
      <c r="J35" s="87" t="s">
        <v>33</v>
      </c>
      <c r="K35" s="87" t="s">
        <v>17</v>
      </c>
      <c r="L35" s="87" t="s">
        <v>5</v>
      </c>
      <c r="M35" s="87" t="s">
        <v>42</v>
      </c>
      <c r="N35" s="87" t="s">
        <v>42</v>
      </c>
      <c r="O35" s="109" t="s">
        <v>42</v>
      </c>
      <c r="P35" s="191"/>
      <c r="Q35" s="191"/>
    </row>
    <row r="36" spans="1:17" s="305" customFormat="1" ht="18.75" x14ac:dyDescent="0.25">
      <c r="A36" s="104">
        <f>ROW()-2</f>
        <v>34</v>
      </c>
      <c r="B36" s="87" t="s">
        <v>857</v>
      </c>
      <c r="C36" s="87" t="s">
        <v>222</v>
      </c>
      <c r="D36" s="87" t="s">
        <v>134</v>
      </c>
      <c r="E36" s="89">
        <f>SUM(Таблица91314[[#This Row],[Средний балл аттестата]:[Балл первоочередной]])</f>
        <v>4.45</v>
      </c>
      <c r="F36" s="87">
        <v>3.68</v>
      </c>
      <c r="G36" s="89" t="s">
        <v>819</v>
      </c>
      <c r="H36" s="89"/>
      <c r="I36" s="87" t="s">
        <v>476</v>
      </c>
      <c r="J36" s="87" t="s">
        <v>5</v>
      </c>
      <c r="K36" s="87"/>
      <c r="L36" s="87"/>
      <c r="M36" s="87" t="s">
        <v>42</v>
      </c>
      <c r="N36" s="87" t="s">
        <v>42</v>
      </c>
      <c r="O36" s="109" t="s">
        <v>42</v>
      </c>
    </row>
    <row r="37" spans="1:17" s="239" customFormat="1" ht="75" x14ac:dyDescent="0.25">
      <c r="A37" s="251">
        <v>50</v>
      </c>
      <c r="B37" s="216" t="s">
        <v>1176</v>
      </c>
      <c r="C37" s="90" t="s">
        <v>224</v>
      </c>
      <c r="D37" s="208" t="s">
        <v>134</v>
      </c>
      <c r="E37" s="207">
        <f>SUM(Таблица91314[[#This Row],[Средний балл аттестата]:[Балл первоочередной]])</f>
        <v>4.4400000000000004</v>
      </c>
      <c r="F37" s="207">
        <v>3.68</v>
      </c>
      <c r="G37" s="208" t="s">
        <v>819</v>
      </c>
      <c r="H37" s="208"/>
      <c r="I37" s="208" t="s">
        <v>476</v>
      </c>
      <c r="J37" s="208" t="s">
        <v>1071</v>
      </c>
      <c r="K37" s="208" t="s">
        <v>5</v>
      </c>
      <c r="L37" s="208"/>
      <c r="M37" s="208" t="s">
        <v>42</v>
      </c>
      <c r="N37" s="208" t="s">
        <v>42</v>
      </c>
      <c r="O37" s="218" t="s">
        <v>42</v>
      </c>
    </row>
    <row r="38" spans="1:17" s="85" customFormat="1" ht="75" customHeight="1" x14ac:dyDescent="0.25">
      <c r="A38" s="104">
        <f>ROW()-2</f>
        <v>36</v>
      </c>
      <c r="B38" s="89" t="s">
        <v>770</v>
      </c>
      <c r="C38" s="89" t="s">
        <v>223</v>
      </c>
      <c r="D38" s="87" t="s">
        <v>134</v>
      </c>
      <c r="E38" s="89">
        <f>SUM(Таблица91314[[#This Row],[Средний балл аттестата]:[Балл первоочередной]])</f>
        <v>4.4400000000000004</v>
      </c>
      <c r="F38" s="89">
        <v>3.63</v>
      </c>
      <c r="G38" s="89" t="s">
        <v>819</v>
      </c>
      <c r="H38" s="89"/>
      <c r="I38" s="87" t="s">
        <v>477</v>
      </c>
      <c r="J38" s="87" t="s">
        <v>33</v>
      </c>
      <c r="K38" s="87" t="s">
        <v>5</v>
      </c>
      <c r="L38" s="87"/>
      <c r="M38" s="87" t="s">
        <v>42</v>
      </c>
      <c r="N38" s="87" t="s">
        <v>42</v>
      </c>
      <c r="O38" s="109" t="s">
        <v>44</v>
      </c>
    </row>
    <row r="39" spans="1:17" s="85" customFormat="1" ht="84" customHeight="1" x14ac:dyDescent="0.25">
      <c r="A39" s="104">
        <f xml:space="preserve"> ROW()-2</f>
        <v>37</v>
      </c>
      <c r="B39" s="90" t="s">
        <v>946</v>
      </c>
      <c r="C39" s="90" t="s">
        <v>222</v>
      </c>
      <c r="D39" s="87" t="s">
        <v>134</v>
      </c>
      <c r="E39" s="89">
        <f>SUM(Таблица91314[[#This Row],[Средний балл аттестата]:[Балл первоочередной]])</f>
        <v>4.4400000000000004</v>
      </c>
      <c r="F39" s="89">
        <v>3.63</v>
      </c>
      <c r="G39" s="89" t="s">
        <v>819</v>
      </c>
      <c r="H39" s="89"/>
      <c r="I39" s="87" t="s">
        <v>477</v>
      </c>
      <c r="J39" s="87" t="s">
        <v>33</v>
      </c>
      <c r="K39" s="87" t="s">
        <v>5</v>
      </c>
      <c r="L39" s="87" t="s">
        <v>1071</v>
      </c>
      <c r="M39" s="87" t="s">
        <v>42</v>
      </c>
      <c r="N39" s="87" t="s">
        <v>42</v>
      </c>
      <c r="O39" s="109" t="s">
        <v>42</v>
      </c>
    </row>
    <row r="40" spans="1:17" s="85" customFormat="1" ht="18.75" x14ac:dyDescent="0.25">
      <c r="A40" s="104">
        <f>ROW()-2</f>
        <v>38</v>
      </c>
      <c r="B40" s="90" t="s">
        <v>172</v>
      </c>
      <c r="C40" s="89" t="s">
        <v>222</v>
      </c>
      <c r="D40" s="87" t="s">
        <v>136</v>
      </c>
      <c r="E40" s="89">
        <f>SUM(Таблица91314[[#This Row],[Средний балл аттестата]:[Балл первоочередной]])</f>
        <v>4.4400000000000004</v>
      </c>
      <c r="F40" s="89">
        <v>3.56</v>
      </c>
      <c r="G40" s="89" t="s">
        <v>819</v>
      </c>
      <c r="H40" s="89"/>
      <c r="I40" s="87" t="s">
        <v>476</v>
      </c>
      <c r="J40" s="87" t="s">
        <v>5</v>
      </c>
      <c r="K40" s="87"/>
      <c r="L40" s="87"/>
      <c r="M40" s="87" t="s">
        <v>173</v>
      </c>
      <c r="N40" s="87" t="s">
        <v>42</v>
      </c>
      <c r="O40" s="109" t="s">
        <v>42</v>
      </c>
    </row>
    <row r="41" spans="1:17" s="85" customFormat="1" ht="37.5" x14ac:dyDescent="0.25">
      <c r="A41" s="104">
        <f xml:space="preserve"> ROW()-2</f>
        <v>39</v>
      </c>
      <c r="B41" s="90" t="s">
        <v>960</v>
      </c>
      <c r="C41" s="90" t="s">
        <v>222</v>
      </c>
      <c r="D41" s="87" t="s">
        <v>134</v>
      </c>
      <c r="E41" s="89">
        <f>SUM(Таблица91314[[#This Row],[Средний балл аттестата]:[Балл первоочередной]])</f>
        <v>4.3899999999999997</v>
      </c>
      <c r="F41" s="89">
        <v>3.47</v>
      </c>
      <c r="G41" s="89" t="s">
        <v>819</v>
      </c>
      <c r="H41" s="89"/>
      <c r="I41" s="87" t="s">
        <v>476</v>
      </c>
      <c r="J41" s="87" t="s">
        <v>33</v>
      </c>
      <c r="K41" s="87" t="s">
        <v>5</v>
      </c>
      <c r="L41" s="87" t="s">
        <v>115</v>
      </c>
      <c r="M41" s="87" t="s">
        <v>42</v>
      </c>
      <c r="N41" s="87" t="s">
        <v>42</v>
      </c>
      <c r="O41" s="109" t="s">
        <v>42</v>
      </c>
    </row>
    <row r="42" spans="1:17" s="85" customFormat="1" ht="37.5" x14ac:dyDescent="0.25">
      <c r="A42" s="422">
        <f xml:space="preserve"> ROW()-2</f>
        <v>40</v>
      </c>
      <c r="B42" s="424" t="s">
        <v>679</v>
      </c>
      <c r="C42" s="424" t="s">
        <v>222</v>
      </c>
      <c r="D42" s="423" t="s">
        <v>134</v>
      </c>
      <c r="E42" s="425">
        <f>SUM(Таблица91314[[#This Row],[Средний балл аттестата]:[Балл первоочередной]])</f>
        <v>4.38</v>
      </c>
      <c r="F42" s="425">
        <v>4.13</v>
      </c>
      <c r="G42" s="425" t="s">
        <v>819</v>
      </c>
      <c r="H42" s="425"/>
      <c r="I42" s="423" t="s">
        <v>476</v>
      </c>
      <c r="J42" s="423" t="s">
        <v>33</v>
      </c>
      <c r="K42" s="423" t="s">
        <v>17</v>
      </c>
      <c r="L42" s="423" t="s">
        <v>5</v>
      </c>
      <c r="M42" s="423" t="s">
        <v>42</v>
      </c>
      <c r="N42" s="423" t="s">
        <v>42</v>
      </c>
      <c r="O42" s="428" t="s">
        <v>42</v>
      </c>
    </row>
    <row r="43" spans="1:17" s="85" customFormat="1" ht="99" customHeight="1" x14ac:dyDescent="0.25">
      <c r="A43" s="422">
        <f xml:space="preserve"> ROW()-2</f>
        <v>41</v>
      </c>
      <c r="B43" s="429" t="s">
        <v>362</v>
      </c>
      <c r="C43" s="429" t="s">
        <v>222</v>
      </c>
      <c r="D43" s="429" t="s">
        <v>134</v>
      </c>
      <c r="E43" s="425">
        <f>SUM(Таблица91314[[#This Row],[Средний балл аттестата]:[Балл первоочередной]])</f>
        <v>4.38</v>
      </c>
      <c r="F43" s="425">
        <v>4.5599999999999996</v>
      </c>
      <c r="G43" s="478" t="s">
        <v>819</v>
      </c>
      <c r="H43" s="478"/>
      <c r="I43" s="423" t="s">
        <v>476</v>
      </c>
      <c r="J43" s="429" t="s">
        <v>33</v>
      </c>
      <c r="K43" s="429" t="s">
        <v>17</v>
      </c>
      <c r="L43" s="429" t="s">
        <v>5</v>
      </c>
      <c r="M43" s="429" t="s">
        <v>42</v>
      </c>
      <c r="N43" s="423" t="s">
        <v>42</v>
      </c>
      <c r="O43" s="428" t="s">
        <v>44</v>
      </c>
    </row>
    <row r="44" spans="1:17" s="85" customFormat="1" ht="37.5" x14ac:dyDescent="0.25">
      <c r="A44" s="422">
        <f xml:space="preserve"> ROW()-2</f>
        <v>42</v>
      </c>
      <c r="B44" s="434" t="s">
        <v>388</v>
      </c>
      <c r="C44" s="434" t="s">
        <v>222</v>
      </c>
      <c r="D44" s="434" t="s">
        <v>134</v>
      </c>
      <c r="E44" s="425">
        <f>SUM(Таблица91314[[#This Row],[Средний балл аттестата]:[Балл первоочередной]])</f>
        <v>4.38</v>
      </c>
      <c r="F44" s="425">
        <v>4.55</v>
      </c>
      <c r="G44" s="489" t="s">
        <v>819</v>
      </c>
      <c r="H44" s="490"/>
      <c r="I44" s="423" t="s">
        <v>476</v>
      </c>
      <c r="J44" s="434" t="s">
        <v>33</v>
      </c>
      <c r="K44" s="434" t="s">
        <v>17</v>
      </c>
      <c r="L44" s="434" t="s">
        <v>5</v>
      </c>
      <c r="M44" s="434" t="s">
        <v>42</v>
      </c>
      <c r="N44" s="423" t="s">
        <v>42</v>
      </c>
      <c r="O44" s="428" t="s">
        <v>42</v>
      </c>
    </row>
    <row r="45" spans="1:17" s="85" customFormat="1" ht="37.5" x14ac:dyDescent="0.25">
      <c r="A45" s="422">
        <f>ROW()-2</f>
        <v>43</v>
      </c>
      <c r="B45" s="424" t="s">
        <v>302</v>
      </c>
      <c r="C45" s="424" t="s">
        <v>222</v>
      </c>
      <c r="D45" s="423" t="s">
        <v>134</v>
      </c>
      <c r="E45" s="425">
        <f>SUM(Таблица91314[[#This Row],[Средний балл аттестата]:[Балл первоочередной]])</f>
        <v>4.37</v>
      </c>
      <c r="F45" s="425">
        <v>4.53</v>
      </c>
      <c r="G45" s="425" t="s">
        <v>819</v>
      </c>
      <c r="H45" s="425"/>
      <c r="I45" s="423" t="s">
        <v>476</v>
      </c>
      <c r="J45" s="437" t="s">
        <v>33</v>
      </c>
      <c r="K45" s="423" t="s">
        <v>5</v>
      </c>
      <c r="L45" s="423"/>
      <c r="M45" s="423" t="s">
        <v>42</v>
      </c>
      <c r="N45" s="423" t="s">
        <v>42</v>
      </c>
      <c r="O45" s="428" t="s">
        <v>42</v>
      </c>
    </row>
    <row r="46" spans="1:17" s="85" customFormat="1" ht="37.5" x14ac:dyDescent="0.25">
      <c r="A46" s="422">
        <f>ROW()-2</f>
        <v>44</v>
      </c>
      <c r="B46" s="425" t="s">
        <v>131</v>
      </c>
      <c r="C46" s="425" t="s">
        <v>222</v>
      </c>
      <c r="D46" s="423" t="s">
        <v>134</v>
      </c>
      <c r="E46" s="425">
        <f>SUM(Таблица91314[[#This Row],[Средний балл аттестата]:[Балл первоочередной]])</f>
        <v>4.37</v>
      </c>
      <c r="F46" s="425">
        <v>4.41</v>
      </c>
      <c r="G46" s="425" t="s">
        <v>819</v>
      </c>
      <c r="H46" s="425"/>
      <c r="I46" s="423" t="s">
        <v>476</v>
      </c>
      <c r="J46" s="423" t="s">
        <v>115</v>
      </c>
      <c r="K46" s="423" t="s">
        <v>5</v>
      </c>
      <c r="L46" s="423" t="s">
        <v>33</v>
      </c>
      <c r="M46" s="423" t="s">
        <v>42</v>
      </c>
      <c r="N46" s="423" t="s">
        <v>42</v>
      </c>
      <c r="O46" s="428" t="s">
        <v>42</v>
      </c>
    </row>
    <row r="47" spans="1:17" s="85" customFormat="1" ht="37.5" x14ac:dyDescent="0.25">
      <c r="A47" s="422">
        <f xml:space="preserve"> ROW()-2</f>
        <v>45</v>
      </c>
      <c r="B47" s="423" t="s">
        <v>443</v>
      </c>
      <c r="C47" s="423" t="s">
        <v>223</v>
      </c>
      <c r="D47" s="423" t="s">
        <v>134</v>
      </c>
      <c r="E47" s="425">
        <f>SUM(Таблица91314[[#This Row],[Средний балл аттестата]:[Балл первоочередной]])</f>
        <v>4.37</v>
      </c>
      <c r="F47" s="425">
        <v>4.37</v>
      </c>
      <c r="G47" s="425" t="s">
        <v>819</v>
      </c>
      <c r="H47" s="425"/>
      <c r="I47" s="423" t="s">
        <v>476</v>
      </c>
      <c r="J47" s="423" t="s">
        <v>33</v>
      </c>
      <c r="K47" s="423" t="s">
        <v>115</v>
      </c>
      <c r="L47" s="423" t="s">
        <v>5</v>
      </c>
      <c r="M47" s="423" t="s">
        <v>42</v>
      </c>
      <c r="N47" s="423" t="s">
        <v>42</v>
      </c>
      <c r="O47" s="428" t="s">
        <v>44</v>
      </c>
    </row>
    <row r="48" spans="1:17" s="239" customFormat="1" ht="69" customHeight="1" x14ac:dyDescent="0.25">
      <c r="A48" s="422">
        <f xml:space="preserve"> ROW()-2</f>
        <v>46</v>
      </c>
      <c r="B48" s="424" t="s">
        <v>804</v>
      </c>
      <c r="C48" s="424" t="s">
        <v>222</v>
      </c>
      <c r="D48" s="425" t="s">
        <v>134</v>
      </c>
      <c r="E48" s="425">
        <f>SUM(Таблица91314[[#This Row],[Средний балл аттестата]:[Балл первоочередной]])</f>
        <v>4.3499999999999996</v>
      </c>
      <c r="F48" s="425">
        <v>4.4400000000000004</v>
      </c>
      <c r="G48" s="425" t="s">
        <v>819</v>
      </c>
      <c r="H48" s="425"/>
      <c r="I48" s="423" t="s">
        <v>476</v>
      </c>
      <c r="J48" s="423" t="s">
        <v>33</v>
      </c>
      <c r="K48" s="423" t="s">
        <v>17</v>
      </c>
      <c r="L48" s="423" t="s">
        <v>5</v>
      </c>
      <c r="M48" s="423" t="s">
        <v>42</v>
      </c>
      <c r="N48" s="423" t="s">
        <v>42</v>
      </c>
      <c r="O48" s="428" t="s">
        <v>42</v>
      </c>
    </row>
    <row r="49" spans="1:15" s="85" customFormat="1" ht="37.5" x14ac:dyDescent="0.25">
      <c r="A49" s="422">
        <f>ROW()-2</f>
        <v>47</v>
      </c>
      <c r="B49" s="424" t="s">
        <v>317</v>
      </c>
      <c r="C49" s="424" t="s">
        <v>222</v>
      </c>
      <c r="D49" s="423" t="s">
        <v>134</v>
      </c>
      <c r="E49" s="425">
        <f>SUM(Таблица91314[[#This Row],[Средний балл аттестата]:[Балл первоочередной]])</f>
        <v>4.3499999999999996</v>
      </c>
      <c r="F49" s="425">
        <v>4.4000000000000004</v>
      </c>
      <c r="G49" s="425" t="s">
        <v>819</v>
      </c>
      <c r="H49" s="425"/>
      <c r="I49" s="423" t="s">
        <v>476</v>
      </c>
      <c r="J49" s="423" t="s">
        <v>33</v>
      </c>
      <c r="K49" s="423" t="s">
        <v>17</v>
      </c>
      <c r="L49" s="423" t="s">
        <v>5</v>
      </c>
      <c r="M49" s="423" t="s">
        <v>42</v>
      </c>
      <c r="N49" s="423" t="s">
        <v>42</v>
      </c>
      <c r="O49" s="428" t="s">
        <v>42</v>
      </c>
    </row>
    <row r="50" spans="1:15" s="7" customFormat="1" ht="56.25" x14ac:dyDescent="0.25">
      <c r="A50" s="422">
        <f>ROW()-2</f>
        <v>48</v>
      </c>
      <c r="B50" s="423" t="s">
        <v>280</v>
      </c>
      <c r="C50" s="423" t="s">
        <v>222</v>
      </c>
      <c r="D50" s="423" t="s">
        <v>134</v>
      </c>
      <c r="E50" s="425">
        <f>SUM(Таблица91314[[#This Row],[Средний балл аттестата]:[Балл первоочередной]])</f>
        <v>4.3499999999999996</v>
      </c>
      <c r="F50" s="425">
        <v>4.38</v>
      </c>
      <c r="G50" s="425" t="s">
        <v>819</v>
      </c>
      <c r="H50" s="425"/>
      <c r="I50" s="423" t="s">
        <v>476</v>
      </c>
      <c r="J50" s="423" t="s">
        <v>33</v>
      </c>
      <c r="K50" s="423" t="s">
        <v>5</v>
      </c>
      <c r="L50" s="423" t="s">
        <v>17</v>
      </c>
      <c r="M50" s="423" t="s">
        <v>42</v>
      </c>
      <c r="N50" s="423" t="s">
        <v>42</v>
      </c>
      <c r="O50" s="428" t="s">
        <v>42</v>
      </c>
    </row>
    <row r="51" spans="1:15" s="85" customFormat="1" ht="93.75" x14ac:dyDescent="0.25">
      <c r="A51" s="445">
        <f>ROW()-2</f>
        <v>49</v>
      </c>
      <c r="B51" s="448" t="s">
        <v>504</v>
      </c>
      <c r="C51" s="448" t="s">
        <v>223</v>
      </c>
      <c r="D51" s="448" t="s">
        <v>134</v>
      </c>
      <c r="E51" s="449">
        <f>SUM(Таблица91314[[#This Row],[Средний балл аттестата]:[Балл первоочередной]])</f>
        <v>4.33</v>
      </c>
      <c r="F51" s="449">
        <v>4.5599999999999996</v>
      </c>
      <c r="G51" s="449" t="s">
        <v>819</v>
      </c>
      <c r="H51" s="449"/>
      <c r="I51" s="443" t="s">
        <v>1070</v>
      </c>
      <c r="J51" s="443" t="s">
        <v>5</v>
      </c>
      <c r="K51" s="443"/>
      <c r="L51" s="443"/>
      <c r="M51" s="443" t="s">
        <v>42</v>
      </c>
      <c r="N51" s="443" t="s">
        <v>42</v>
      </c>
      <c r="O51" s="452" t="s">
        <v>44</v>
      </c>
    </row>
    <row r="52" spans="1:15" s="85" customFormat="1" ht="93.75" x14ac:dyDescent="0.25">
      <c r="A52" s="168">
        <f>ROW()-2</f>
        <v>50</v>
      </c>
      <c r="B52" s="374" t="s">
        <v>1223</v>
      </c>
      <c r="C52" s="374" t="s">
        <v>223</v>
      </c>
      <c r="D52" s="337" t="s">
        <v>134</v>
      </c>
      <c r="E52" s="340">
        <f>SUM(Таблица91314[[#This Row],[Средний балл аттестата]:[Балл первоочередной]])</f>
        <v>4.3099999999999996</v>
      </c>
      <c r="F52" s="340">
        <v>3.75</v>
      </c>
      <c r="G52" s="337" t="s">
        <v>733</v>
      </c>
      <c r="H52" s="337"/>
      <c r="I52" s="337" t="s">
        <v>477</v>
      </c>
      <c r="J52" s="337" t="s">
        <v>52</v>
      </c>
      <c r="K52" s="337" t="s">
        <v>110</v>
      </c>
      <c r="L52" s="337" t="s">
        <v>1224</v>
      </c>
      <c r="M52" s="125" t="s">
        <v>42</v>
      </c>
      <c r="N52" s="125" t="s">
        <v>42</v>
      </c>
      <c r="O52" s="125" t="s">
        <v>44</v>
      </c>
    </row>
    <row r="53" spans="1:15" s="7" customFormat="1" ht="37.5" x14ac:dyDescent="0.25">
      <c r="A53" s="168">
        <f xml:space="preserve"> ROW() - 2</f>
        <v>51</v>
      </c>
      <c r="B53" s="124" t="s">
        <v>46</v>
      </c>
      <c r="C53" s="124" t="s">
        <v>222</v>
      </c>
      <c r="D53" s="125" t="s">
        <v>134</v>
      </c>
      <c r="E53" s="127">
        <f>SUM(Таблица91314[[#This Row],[Средний балл аттестата]:[Балл первоочередной]])</f>
        <v>4.29</v>
      </c>
      <c r="F53" s="127">
        <v>4.37</v>
      </c>
      <c r="G53" s="127" t="s">
        <v>733</v>
      </c>
      <c r="H53" s="127"/>
      <c r="I53" s="125" t="s">
        <v>477</v>
      </c>
      <c r="J53" s="125" t="s">
        <v>33</v>
      </c>
      <c r="K53" s="125" t="s">
        <v>17</v>
      </c>
      <c r="L53" s="125" t="s">
        <v>5</v>
      </c>
      <c r="M53" s="125" t="s">
        <v>42</v>
      </c>
      <c r="N53" s="125" t="s">
        <v>42</v>
      </c>
      <c r="O53" s="128" t="s">
        <v>42</v>
      </c>
    </row>
    <row r="54" spans="1:15" s="85" customFormat="1" ht="37.5" x14ac:dyDescent="0.25">
      <c r="A54" s="168">
        <f>ROW()-2</f>
        <v>52</v>
      </c>
      <c r="B54" s="124" t="s">
        <v>1169</v>
      </c>
      <c r="C54" s="124" t="s">
        <v>223</v>
      </c>
      <c r="D54" s="125" t="s">
        <v>134</v>
      </c>
      <c r="E54" s="340">
        <f>SUM(Таблица91314[[#This Row],[Средний балл аттестата]:[Балл первоочередной]])</f>
        <v>4.29</v>
      </c>
      <c r="F54" s="340">
        <v>4.32</v>
      </c>
      <c r="G54" s="337" t="s">
        <v>733</v>
      </c>
      <c r="H54" s="337"/>
      <c r="I54" s="125" t="s">
        <v>477</v>
      </c>
      <c r="J54" s="125" t="s">
        <v>52</v>
      </c>
      <c r="K54" s="125" t="s">
        <v>5</v>
      </c>
      <c r="L54" s="125" t="s">
        <v>6</v>
      </c>
      <c r="M54" s="374" t="s">
        <v>42</v>
      </c>
      <c r="N54" s="337" t="s">
        <v>42</v>
      </c>
      <c r="O54" s="128" t="s">
        <v>42</v>
      </c>
    </row>
    <row r="55" spans="1:15" s="85" customFormat="1" ht="75" x14ac:dyDescent="0.25">
      <c r="A55" s="168">
        <f>ROW()-2</f>
        <v>53</v>
      </c>
      <c r="B55" s="125" t="s">
        <v>699</v>
      </c>
      <c r="C55" s="125" t="s">
        <v>222</v>
      </c>
      <c r="D55" s="125" t="s">
        <v>134</v>
      </c>
      <c r="E55" s="127">
        <f>SUM(Таблица91314[[#This Row],[Средний балл аттестата]:[Балл первоочередной]])</f>
        <v>4.29</v>
      </c>
      <c r="F55" s="127">
        <v>4.3499999999999996</v>
      </c>
      <c r="G55" s="127" t="s">
        <v>820</v>
      </c>
      <c r="H55" s="127"/>
      <c r="I55" s="124" t="s">
        <v>1009</v>
      </c>
      <c r="J55" s="125" t="s">
        <v>5</v>
      </c>
      <c r="K55" s="125"/>
      <c r="L55" s="125"/>
      <c r="M55" s="125" t="s">
        <v>42</v>
      </c>
      <c r="N55" s="125" t="s">
        <v>42</v>
      </c>
      <c r="O55" s="128" t="s">
        <v>42</v>
      </c>
    </row>
    <row r="56" spans="1:15" s="85" customFormat="1" ht="37.5" x14ac:dyDescent="0.25">
      <c r="A56" s="168">
        <f xml:space="preserve"> ROW() - 2</f>
        <v>54</v>
      </c>
      <c r="B56" s="124" t="s">
        <v>186</v>
      </c>
      <c r="C56" s="127" t="s">
        <v>222</v>
      </c>
      <c r="D56" s="125" t="s">
        <v>134</v>
      </c>
      <c r="E56" s="127">
        <f>SUM(Таблица91314[[#This Row],[Средний балл аттестата]:[Балл первоочередной]])</f>
        <v>4.28</v>
      </c>
      <c r="F56" s="127">
        <v>4.3499999999999996</v>
      </c>
      <c r="G56" s="127" t="s">
        <v>733</v>
      </c>
      <c r="H56" s="127"/>
      <c r="I56" s="125" t="s">
        <v>476</v>
      </c>
      <c r="J56" s="125" t="s">
        <v>33</v>
      </c>
      <c r="K56" s="125" t="s">
        <v>17</v>
      </c>
      <c r="L56" s="125" t="s">
        <v>5</v>
      </c>
      <c r="M56" s="125" t="s">
        <v>42</v>
      </c>
      <c r="N56" s="125" t="s">
        <v>42</v>
      </c>
      <c r="O56" s="128" t="s">
        <v>42</v>
      </c>
    </row>
    <row r="57" spans="1:15" s="85" customFormat="1" ht="37.5" x14ac:dyDescent="0.25">
      <c r="A57" s="168">
        <f t="shared" ref="A57:A70" si="1">ROW()-2</f>
        <v>55</v>
      </c>
      <c r="B57" s="314" t="s">
        <v>197</v>
      </c>
      <c r="C57" s="314" t="s">
        <v>223</v>
      </c>
      <c r="D57" s="304" t="s">
        <v>134</v>
      </c>
      <c r="E57" s="127">
        <f>SUM(Таблица91314[[#This Row],[Средний балл аттестата]:[Балл первоочередной]])</f>
        <v>4.26</v>
      </c>
      <c r="F57" s="326">
        <v>5</v>
      </c>
      <c r="G57" s="304" t="s">
        <v>733</v>
      </c>
      <c r="H57" s="304"/>
      <c r="I57" s="125" t="s">
        <v>477</v>
      </c>
      <c r="J57" s="304" t="s">
        <v>6</v>
      </c>
      <c r="K57" s="304" t="s">
        <v>5</v>
      </c>
      <c r="L57" s="304" t="s">
        <v>33</v>
      </c>
      <c r="M57" s="304" t="s">
        <v>42</v>
      </c>
      <c r="N57" s="304"/>
      <c r="O57" s="335" t="s">
        <v>44</v>
      </c>
    </row>
    <row r="58" spans="1:15" s="85" customFormat="1" ht="37.5" x14ac:dyDescent="0.25">
      <c r="A58" s="303">
        <f t="shared" si="1"/>
        <v>56</v>
      </c>
      <c r="B58" s="303" t="s">
        <v>420</v>
      </c>
      <c r="C58" s="303" t="s">
        <v>222</v>
      </c>
      <c r="D58" s="178" t="s">
        <v>134</v>
      </c>
      <c r="E58" s="182">
        <f>SUM(Таблица91314[[#This Row],[Средний балл аттестата]:[Балл первоочередной]])</f>
        <v>4.26</v>
      </c>
      <c r="F58" s="176">
        <v>4.84</v>
      </c>
      <c r="G58" s="176" t="s">
        <v>733</v>
      </c>
      <c r="H58" s="176"/>
      <c r="I58" s="125" t="s">
        <v>477</v>
      </c>
      <c r="J58" s="178" t="s">
        <v>5</v>
      </c>
      <c r="K58" s="178"/>
      <c r="L58" s="178"/>
      <c r="M58" s="178" t="s">
        <v>42</v>
      </c>
      <c r="N58" s="178" t="s">
        <v>42</v>
      </c>
      <c r="O58" s="178" t="s">
        <v>42</v>
      </c>
    </row>
    <row r="59" spans="1:15" s="85" customFormat="1" ht="37.5" x14ac:dyDescent="0.25">
      <c r="A59" s="168">
        <f t="shared" si="1"/>
        <v>57</v>
      </c>
      <c r="B59" s="124" t="s">
        <v>852</v>
      </c>
      <c r="C59" s="124" t="s">
        <v>223</v>
      </c>
      <c r="D59" s="125" t="s">
        <v>134</v>
      </c>
      <c r="E59" s="127">
        <f>SUM(Таблица91314[[#This Row],[Средний балл аттестата]:[Балл первоочередной]])</f>
        <v>4.26</v>
      </c>
      <c r="F59" s="127">
        <v>4.68</v>
      </c>
      <c r="G59" s="125" t="s">
        <v>733</v>
      </c>
      <c r="H59" s="125"/>
      <c r="I59" s="125" t="s">
        <v>477</v>
      </c>
      <c r="J59" s="125" t="s">
        <v>17</v>
      </c>
      <c r="K59" s="125" t="s">
        <v>5</v>
      </c>
      <c r="L59" s="125"/>
      <c r="M59" s="125" t="s">
        <v>42</v>
      </c>
      <c r="N59" s="125"/>
      <c r="O59" s="128" t="s">
        <v>44</v>
      </c>
    </row>
    <row r="60" spans="1:15" s="85" customFormat="1" ht="37.5" x14ac:dyDescent="0.25">
      <c r="A60" s="199">
        <f t="shared" si="1"/>
        <v>58</v>
      </c>
      <c r="B60" s="125" t="s">
        <v>1171</v>
      </c>
      <c r="C60" s="125" t="s">
        <v>223</v>
      </c>
      <c r="D60" s="125" t="s">
        <v>134</v>
      </c>
      <c r="E60" s="127">
        <f>SUM(Таблица91314[[#This Row],[Средний балл аттестата]:[Балл первоочередной]])</f>
        <v>4.25</v>
      </c>
      <c r="F60" s="127">
        <v>4.6500000000000004</v>
      </c>
      <c r="G60" s="127" t="s">
        <v>733</v>
      </c>
      <c r="H60" s="127"/>
      <c r="I60" s="125" t="s">
        <v>477</v>
      </c>
      <c r="J60" s="125" t="s">
        <v>5</v>
      </c>
      <c r="K60" s="125"/>
      <c r="L60" s="125"/>
      <c r="M60" s="337" t="s">
        <v>42</v>
      </c>
      <c r="N60" s="337" t="s">
        <v>42</v>
      </c>
      <c r="O60" s="128" t="s">
        <v>44</v>
      </c>
    </row>
    <row r="61" spans="1:15" s="85" customFormat="1" ht="56.25" x14ac:dyDescent="0.25">
      <c r="A61" s="168">
        <f t="shared" si="1"/>
        <v>59</v>
      </c>
      <c r="B61" s="124" t="s">
        <v>312</v>
      </c>
      <c r="C61" s="124" t="s">
        <v>222</v>
      </c>
      <c r="D61" s="124" t="s">
        <v>134</v>
      </c>
      <c r="E61" s="127">
        <f>SUM(Таблица91314[[#This Row],[Средний балл аттестата]:[Балл первоочередной]])</f>
        <v>4.25</v>
      </c>
      <c r="F61" s="127">
        <v>4.63</v>
      </c>
      <c r="G61" s="127" t="s">
        <v>733</v>
      </c>
      <c r="H61" s="127"/>
      <c r="I61" s="125" t="s">
        <v>477</v>
      </c>
      <c r="J61" s="125" t="s">
        <v>5</v>
      </c>
      <c r="K61" s="125" t="s">
        <v>33</v>
      </c>
      <c r="L61" s="125" t="s">
        <v>17</v>
      </c>
      <c r="M61" s="125" t="s">
        <v>42</v>
      </c>
      <c r="N61" s="125" t="s">
        <v>42</v>
      </c>
      <c r="O61" s="128" t="s">
        <v>44</v>
      </c>
    </row>
    <row r="62" spans="1:15" s="85" customFormat="1" ht="93.75" x14ac:dyDescent="0.25">
      <c r="A62" s="168">
        <f t="shared" si="1"/>
        <v>60</v>
      </c>
      <c r="B62" s="124" t="s">
        <v>514</v>
      </c>
      <c r="C62" s="124" t="s">
        <v>223</v>
      </c>
      <c r="D62" s="125" t="s">
        <v>134</v>
      </c>
      <c r="E62" s="127">
        <f>SUM(Таблица91314[[#This Row],[Средний балл аттестата]:[Балл первоочередной]])</f>
        <v>4.25</v>
      </c>
      <c r="F62" s="127">
        <v>4.63</v>
      </c>
      <c r="G62" s="127" t="s">
        <v>733</v>
      </c>
      <c r="H62" s="127"/>
      <c r="I62" s="125" t="s">
        <v>477</v>
      </c>
      <c r="J62" s="125" t="s">
        <v>5</v>
      </c>
      <c r="K62" s="125" t="s">
        <v>1071</v>
      </c>
      <c r="L62" s="125" t="s">
        <v>516</v>
      </c>
      <c r="M62" s="125" t="s">
        <v>42</v>
      </c>
      <c r="N62" s="125"/>
      <c r="O62" s="128" t="s">
        <v>42</v>
      </c>
    </row>
    <row r="63" spans="1:15" s="85" customFormat="1" ht="70.5" customHeight="1" x14ac:dyDescent="0.25">
      <c r="A63" s="168">
        <f t="shared" si="1"/>
        <v>61</v>
      </c>
      <c r="B63" s="125" t="s">
        <v>132</v>
      </c>
      <c r="C63" s="127" t="s">
        <v>222</v>
      </c>
      <c r="D63" s="125" t="s">
        <v>134</v>
      </c>
      <c r="E63" s="127">
        <f>SUM(Таблица91314[[#This Row],[Средний балл аттестата]:[Балл первоочередной]])</f>
        <v>4.22</v>
      </c>
      <c r="F63" s="127">
        <v>4.63</v>
      </c>
      <c r="G63" s="125" t="s">
        <v>733</v>
      </c>
      <c r="H63" s="125"/>
      <c r="I63" s="125" t="s">
        <v>477</v>
      </c>
      <c r="J63" s="125" t="s">
        <v>17</v>
      </c>
      <c r="K63" s="125" t="s">
        <v>5</v>
      </c>
      <c r="L63" s="125" t="s">
        <v>7</v>
      </c>
      <c r="M63" s="125" t="s">
        <v>42</v>
      </c>
      <c r="N63" s="125" t="s">
        <v>42</v>
      </c>
      <c r="O63" s="128" t="s">
        <v>42</v>
      </c>
    </row>
    <row r="64" spans="1:15" s="85" customFormat="1" ht="37.5" x14ac:dyDescent="0.25">
      <c r="A64" s="168">
        <f t="shared" si="1"/>
        <v>62</v>
      </c>
      <c r="B64" s="125" t="s">
        <v>742</v>
      </c>
      <c r="C64" s="125" t="s">
        <v>222</v>
      </c>
      <c r="D64" s="125" t="s">
        <v>134</v>
      </c>
      <c r="E64" s="127">
        <f>SUM(Таблица91314[[#This Row],[Средний балл аттестата]:[Балл первоочередной]])</f>
        <v>4.22</v>
      </c>
      <c r="F64" s="127">
        <v>4.5599999999999996</v>
      </c>
      <c r="G64" s="127" t="s">
        <v>733</v>
      </c>
      <c r="H64" s="127"/>
      <c r="I64" s="125" t="s">
        <v>477</v>
      </c>
      <c r="J64" s="125" t="s">
        <v>5</v>
      </c>
      <c r="K64" s="125"/>
      <c r="L64" s="125"/>
      <c r="M64" s="125" t="s">
        <v>42</v>
      </c>
      <c r="N64" s="125" t="s">
        <v>42</v>
      </c>
      <c r="O64" s="128" t="s">
        <v>42</v>
      </c>
    </row>
    <row r="65" spans="1:15" s="85" customFormat="1" ht="37.5" x14ac:dyDescent="0.25">
      <c r="A65" s="168">
        <f t="shared" si="1"/>
        <v>63</v>
      </c>
      <c r="B65" s="125" t="s">
        <v>784</v>
      </c>
      <c r="C65" s="125" t="s">
        <v>222</v>
      </c>
      <c r="D65" s="125" t="s">
        <v>134</v>
      </c>
      <c r="E65" s="127">
        <f>SUM(Таблица91314[[#This Row],[Средний балл аттестата]:[Балл первоочередной]])</f>
        <v>4.2</v>
      </c>
      <c r="F65" s="127">
        <v>4.5</v>
      </c>
      <c r="G65" s="127" t="s">
        <v>820</v>
      </c>
      <c r="H65" s="127"/>
      <c r="I65" s="125" t="s">
        <v>476</v>
      </c>
      <c r="J65" s="125" t="s">
        <v>5</v>
      </c>
      <c r="K65" s="125" t="s">
        <v>17</v>
      </c>
      <c r="L65" s="125" t="s">
        <v>33</v>
      </c>
      <c r="M65" s="125" t="s">
        <v>42</v>
      </c>
      <c r="N65" s="125" t="s">
        <v>42</v>
      </c>
      <c r="O65" s="128" t="s">
        <v>42</v>
      </c>
    </row>
    <row r="66" spans="1:15" s="85" customFormat="1" ht="37.5" x14ac:dyDescent="0.25">
      <c r="A66" s="168">
        <f t="shared" si="1"/>
        <v>64</v>
      </c>
      <c r="B66" s="125" t="s">
        <v>453</v>
      </c>
      <c r="C66" s="125" t="s">
        <v>223</v>
      </c>
      <c r="D66" s="125" t="s">
        <v>134</v>
      </c>
      <c r="E66" s="127">
        <f>SUM(Таблица91314[[#This Row],[Средний балл аттестата]:[Балл первоочередной]])</f>
        <v>4.2</v>
      </c>
      <c r="F66" s="127">
        <v>4.5</v>
      </c>
      <c r="G66" s="127" t="s">
        <v>733</v>
      </c>
      <c r="H66" s="127"/>
      <c r="I66" s="125" t="s">
        <v>477</v>
      </c>
      <c r="J66" s="125" t="s">
        <v>5</v>
      </c>
      <c r="K66" s="125"/>
      <c r="L66" s="125"/>
      <c r="M66" s="125" t="s">
        <v>42</v>
      </c>
      <c r="N66" s="125"/>
      <c r="O66" s="128" t="s">
        <v>44</v>
      </c>
    </row>
    <row r="67" spans="1:15" s="85" customFormat="1" ht="37.5" x14ac:dyDescent="0.25">
      <c r="A67" s="168">
        <f t="shared" si="1"/>
        <v>65</v>
      </c>
      <c r="B67" s="124" t="s">
        <v>756</v>
      </c>
      <c r="C67" s="124" t="s">
        <v>223</v>
      </c>
      <c r="D67" s="125" t="s">
        <v>134</v>
      </c>
      <c r="E67" s="127">
        <f>SUM(Таблица91314[[#This Row],[Средний балл аттестата]:[Балл первоочередной]])</f>
        <v>4.1900000000000004</v>
      </c>
      <c r="F67" s="127">
        <v>4.5</v>
      </c>
      <c r="G67" s="127" t="s">
        <v>733</v>
      </c>
      <c r="H67" s="127"/>
      <c r="I67" s="125" t="s">
        <v>476</v>
      </c>
      <c r="J67" s="125" t="s">
        <v>33</v>
      </c>
      <c r="K67" s="337" t="s">
        <v>17</v>
      </c>
      <c r="L67" s="337"/>
      <c r="M67" s="125" t="s">
        <v>42</v>
      </c>
      <c r="N67" s="125"/>
      <c r="O67" s="128" t="s">
        <v>42</v>
      </c>
    </row>
    <row r="68" spans="1:15" s="85" customFormat="1" ht="37.5" x14ac:dyDescent="0.3">
      <c r="A68" s="168">
        <f t="shared" si="1"/>
        <v>66</v>
      </c>
      <c r="B68" s="190" t="s">
        <v>1075</v>
      </c>
      <c r="C68" s="124" t="s">
        <v>223</v>
      </c>
      <c r="D68" s="190" t="s">
        <v>136</v>
      </c>
      <c r="E68" s="127">
        <f>SUM(Таблица91314[[#This Row],[Средний балл аттестата]:[Балл первоочередной]])</f>
        <v>4.1900000000000004</v>
      </c>
      <c r="F68" s="127">
        <v>4.5</v>
      </c>
      <c r="G68" s="125" t="s">
        <v>733</v>
      </c>
      <c r="H68" s="125"/>
      <c r="I68" s="125" t="s">
        <v>477</v>
      </c>
      <c r="J68" s="125" t="s">
        <v>17</v>
      </c>
      <c r="K68" s="125" t="s">
        <v>6</v>
      </c>
      <c r="L68" s="125" t="s">
        <v>5</v>
      </c>
      <c r="M68" s="125" t="s">
        <v>42</v>
      </c>
      <c r="N68" s="125"/>
      <c r="O68" s="128" t="s">
        <v>44</v>
      </c>
    </row>
    <row r="69" spans="1:15" s="85" customFormat="1" ht="37.5" x14ac:dyDescent="0.25">
      <c r="A69" s="168">
        <f t="shared" si="1"/>
        <v>67</v>
      </c>
      <c r="B69" s="124" t="s">
        <v>217</v>
      </c>
      <c r="C69" s="124" t="s">
        <v>222</v>
      </c>
      <c r="D69" s="124" t="s">
        <v>134</v>
      </c>
      <c r="E69" s="127">
        <f>SUM(Таблица91314[[#This Row],[Средний балл аттестата]:[Балл первоочередной]])</f>
        <v>4.1900000000000004</v>
      </c>
      <c r="F69" s="127">
        <v>4.4800000000000004</v>
      </c>
      <c r="G69" s="127" t="s">
        <v>733</v>
      </c>
      <c r="H69" s="127"/>
      <c r="I69" s="125" t="s">
        <v>477</v>
      </c>
      <c r="J69" s="125" t="s">
        <v>5</v>
      </c>
      <c r="K69" s="125" t="s">
        <v>17</v>
      </c>
      <c r="L69" s="125"/>
      <c r="M69" s="125" t="s">
        <v>42</v>
      </c>
      <c r="N69" s="125" t="s">
        <v>42</v>
      </c>
      <c r="O69" s="128" t="s">
        <v>42</v>
      </c>
    </row>
    <row r="70" spans="1:15" s="85" customFormat="1" ht="37.5" x14ac:dyDescent="0.3">
      <c r="A70" s="168">
        <f t="shared" si="1"/>
        <v>68</v>
      </c>
      <c r="B70" s="125" t="s">
        <v>84</v>
      </c>
      <c r="C70" s="124" t="s">
        <v>222</v>
      </c>
      <c r="D70" s="125" t="s">
        <v>134</v>
      </c>
      <c r="E70" s="127">
        <f>SUM(Таблица91314[[#This Row],[Средний балл аттестата]:[Балл первоочередной]])</f>
        <v>4.18</v>
      </c>
      <c r="F70" s="125">
        <v>4.47</v>
      </c>
      <c r="G70" s="331" t="s">
        <v>733</v>
      </c>
      <c r="H70" s="331"/>
      <c r="I70" s="125" t="s">
        <v>477</v>
      </c>
      <c r="J70" s="125" t="s">
        <v>5</v>
      </c>
      <c r="K70" s="125"/>
      <c r="L70" s="125"/>
      <c r="M70" s="125" t="s">
        <v>42</v>
      </c>
      <c r="N70" s="125" t="s">
        <v>42</v>
      </c>
      <c r="O70" s="128" t="s">
        <v>42</v>
      </c>
    </row>
    <row r="71" spans="1:15" s="85" customFormat="1" ht="37.5" x14ac:dyDescent="0.3">
      <c r="A71" s="168">
        <f xml:space="preserve"> ROW()-2</f>
        <v>69</v>
      </c>
      <c r="B71" s="330" t="s">
        <v>949</v>
      </c>
      <c r="C71" s="333" t="s">
        <v>223</v>
      </c>
      <c r="D71" s="330" t="s">
        <v>136</v>
      </c>
      <c r="E71" s="329">
        <f>SUM(Таблица91314[[#This Row],[Средний балл аттестата]:[Балл первоочередной]])</f>
        <v>4.18</v>
      </c>
      <c r="F71" s="330">
        <v>4.4400000000000004</v>
      </c>
      <c r="G71" s="331" t="s">
        <v>965</v>
      </c>
      <c r="H71" s="329"/>
      <c r="I71" s="330" t="s">
        <v>477</v>
      </c>
      <c r="J71" s="330" t="s">
        <v>5</v>
      </c>
      <c r="K71" s="330"/>
      <c r="L71" s="330"/>
      <c r="M71" s="330" t="s">
        <v>42</v>
      </c>
      <c r="N71" s="330"/>
      <c r="O71" s="334" t="s">
        <v>42</v>
      </c>
    </row>
    <row r="72" spans="1:15" s="85" customFormat="1" ht="37.5" x14ac:dyDescent="0.25">
      <c r="A72" s="168">
        <f t="shared" ref="A72:A77" si="2">ROW()-2</f>
        <v>70</v>
      </c>
      <c r="B72" s="124" t="s">
        <v>470</v>
      </c>
      <c r="C72" s="124" t="s">
        <v>224</v>
      </c>
      <c r="D72" s="125" t="s">
        <v>134</v>
      </c>
      <c r="E72" s="127">
        <f>SUM(Таблица91314[[#This Row],[Средний балл аттестата]:[Балл первоочередной]])</f>
        <v>4.18</v>
      </c>
      <c r="F72" s="127">
        <v>4.4400000000000004</v>
      </c>
      <c r="G72" s="125" t="s">
        <v>733</v>
      </c>
      <c r="H72" s="125"/>
      <c r="I72" s="125" t="s">
        <v>476</v>
      </c>
      <c r="J72" s="125" t="s">
        <v>33</v>
      </c>
      <c r="K72" s="125" t="s">
        <v>17</v>
      </c>
      <c r="L72" s="125" t="s">
        <v>5</v>
      </c>
      <c r="M72" s="125" t="s">
        <v>42</v>
      </c>
      <c r="N72" s="125" t="s">
        <v>42</v>
      </c>
      <c r="O72" s="128" t="s">
        <v>44</v>
      </c>
    </row>
    <row r="73" spans="1:15" s="85" customFormat="1" ht="37.5" x14ac:dyDescent="0.25">
      <c r="A73" s="168">
        <f t="shared" si="2"/>
        <v>71</v>
      </c>
      <c r="B73" s="125" t="s">
        <v>1032</v>
      </c>
      <c r="C73" s="125" t="s">
        <v>223</v>
      </c>
      <c r="D73" s="125" t="s">
        <v>134</v>
      </c>
      <c r="E73" s="127">
        <f>SUM(Таблица91314[[#This Row],[Средний балл аттестата]:[Балл первоочередной]])</f>
        <v>4.17</v>
      </c>
      <c r="F73" s="127">
        <v>4.4400000000000004</v>
      </c>
      <c r="G73" s="125" t="s">
        <v>733</v>
      </c>
      <c r="H73" s="125"/>
      <c r="I73" s="125" t="s">
        <v>477</v>
      </c>
      <c r="J73" s="125" t="s">
        <v>17</v>
      </c>
      <c r="K73" s="125" t="s">
        <v>5</v>
      </c>
      <c r="L73" s="125"/>
      <c r="M73" s="125" t="s">
        <v>42</v>
      </c>
      <c r="N73" s="125"/>
      <c r="O73" s="128" t="s">
        <v>42</v>
      </c>
    </row>
    <row r="74" spans="1:15" s="85" customFormat="1" ht="56.25" x14ac:dyDescent="0.25">
      <c r="A74" s="168">
        <f t="shared" si="2"/>
        <v>72</v>
      </c>
      <c r="B74" s="124" t="s">
        <v>1061</v>
      </c>
      <c r="C74" s="124" t="s">
        <v>224</v>
      </c>
      <c r="D74" s="125" t="s">
        <v>134</v>
      </c>
      <c r="E74" s="127">
        <f>SUM(Таблица91314[[#This Row],[Средний балл аттестата]:[Балл первоочередной]])</f>
        <v>4.17</v>
      </c>
      <c r="F74" s="127">
        <v>4.42</v>
      </c>
      <c r="G74" s="125" t="s">
        <v>733</v>
      </c>
      <c r="H74" s="125"/>
      <c r="I74" s="125" t="s">
        <v>476</v>
      </c>
      <c r="J74" s="125" t="s">
        <v>17</v>
      </c>
      <c r="K74" s="125" t="s">
        <v>5</v>
      </c>
      <c r="L74" s="125"/>
      <c r="M74" s="125" t="s">
        <v>42</v>
      </c>
      <c r="N74" s="125" t="s">
        <v>168</v>
      </c>
      <c r="O74" s="128" t="s">
        <v>42</v>
      </c>
    </row>
    <row r="75" spans="1:15" s="85" customFormat="1" ht="37.5" x14ac:dyDescent="0.3">
      <c r="A75" s="168">
        <f t="shared" si="2"/>
        <v>73</v>
      </c>
      <c r="B75" s="190" t="s">
        <v>921</v>
      </c>
      <c r="C75" s="125" t="s">
        <v>223</v>
      </c>
      <c r="D75" s="190" t="s">
        <v>134</v>
      </c>
      <c r="E75" s="331">
        <f>SUM(Таблица91314[[#This Row],[Средний балл аттестата]:[Балл первоочередной]])</f>
        <v>4.16</v>
      </c>
      <c r="F75" s="190">
        <v>4.41</v>
      </c>
      <c r="G75" s="331" t="s">
        <v>733</v>
      </c>
      <c r="H75" s="331"/>
      <c r="I75" s="190" t="s">
        <v>477</v>
      </c>
      <c r="J75" s="190" t="s">
        <v>5</v>
      </c>
      <c r="K75" s="190"/>
      <c r="L75" s="190"/>
      <c r="M75" s="190" t="s">
        <v>42</v>
      </c>
      <c r="N75" s="190"/>
      <c r="O75" s="332" t="s">
        <v>42</v>
      </c>
    </row>
    <row r="76" spans="1:15" s="85" customFormat="1" ht="37.5" x14ac:dyDescent="0.3">
      <c r="A76" s="168">
        <f t="shared" si="2"/>
        <v>74</v>
      </c>
      <c r="B76" s="190" t="s">
        <v>1084</v>
      </c>
      <c r="C76" s="124" t="s">
        <v>222</v>
      </c>
      <c r="D76" s="190" t="s">
        <v>134</v>
      </c>
      <c r="E76" s="127">
        <f>SUM(Таблица91314[[#This Row],[Средний балл аттестата]:[Балл первоочередной]])</f>
        <v>4.1399999999999997</v>
      </c>
      <c r="F76" s="127">
        <v>4.3899999999999997</v>
      </c>
      <c r="G76" s="125" t="s">
        <v>733</v>
      </c>
      <c r="H76" s="125"/>
      <c r="I76" s="125" t="s">
        <v>477</v>
      </c>
      <c r="J76" s="125" t="s">
        <v>17</v>
      </c>
      <c r="K76" s="125" t="s">
        <v>33</v>
      </c>
      <c r="L76" s="125" t="s">
        <v>5</v>
      </c>
      <c r="M76" s="125" t="s">
        <v>42</v>
      </c>
      <c r="N76" s="125" t="s">
        <v>42</v>
      </c>
      <c r="O76" s="128" t="s">
        <v>42</v>
      </c>
    </row>
    <row r="77" spans="1:15" s="85" customFormat="1" ht="56.25" x14ac:dyDescent="0.25">
      <c r="A77" s="168">
        <f t="shared" si="2"/>
        <v>75</v>
      </c>
      <c r="B77" s="125" t="s">
        <v>482</v>
      </c>
      <c r="C77" s="125" t="s">
        <v>223</v>
      </c>
      <c r="D77" s="125" t="s">
        <v>134</v>
      </c>
      <c r="E77" s="127">
        <f>SUM(Таблица91314[[#This Row],[Средний балл аттестата]:[Балл первоочередной]])</f>
        <v>4.13</v>
      </c>
      <c r="F77" s="127">
        <v>4.38</v>
      </c>
      <c r="G77" s="125" t="s">
        <v>733</v>
      </c>
      <c r="H77" s="125"/>
      <c r="I77" s="125" t="s">
        <v>477</v>
      </c>
      <c r="J77" s="125" t="s">
        <v>52</v>
      </c>
      <c r="K77" s="125" t="s">
        <v>5</v>
      </c>
      <c r="L77" s="125" t="s">
        <v>17</v>
      </c>
      <c r="M77" s="125" t="s">
        <v>42</v>
      </c>
      <c r="N77" s="125"/>
      <c r="O77" s="128" t="s">
        <v>42</v>
      </c>
    </row>
    <row r="78" spans="1:15" s="85" customFormat="1" ht="37.5" x14ac:dyDescent="0.3">
      <c r="A78" s="168">
        <f xml:space="preserve"> ROW()-2</f>
        <v>76</v>
      </c>
      <c r="B78" s="190" t="s">
        <v>1014</v>
      </c>
      <c r="C78" s="125" t="s">
        <v>222</v>
      </c>
      <c r="D78" s="190" t="s">
        <v>136</v>
      </c>
      <c r="E78" s="329">
        <f>SUM(Таблица91314[[#This Row],[Средний балл аттестата]:[Балл первоочередной]])</f>
        <v>4.12</v>
      </c>
      <c r="F78" s="330">
        <v>4.38</v>
      </c>
      <c r="G78" s="331" t="s">
        <v>820</v>
      </c>
      <c r="H78" s="329"/>
      <c r="I78" s="190" t="s">
        <v>476</v>
      </c>
      <c r="J78" s="190" t="s">
        <v>5</v>
      </c>
      <c r="K78" s="190" t="s">
        <v>6</v>
      </c>
      <c r="L78" s="190" t="s">
        <v>52</v>
      </c>
      <c r="M78" s="190" t="s">
        <v>42</v>
      </c>
      <c r="N78" s="190" t="s">
        <v>42</v>
      </c>
      <c r="O78" s="332" t="s">
        <v>44</v>
      </c>
    </row>
    <row r="79" spans="1:15" s="85" customFormat="1" ht="76.5" customHeight="1" x14ac:dyDescent="0.3">
      <c r="A79" s="168">
        <f xml:space="preserve"> ROW()-2</f>
        <v>77</v>
      </c>
      <c r="B79" s="190" t="s">
        <v>1028</v>
      </c>
      <c r="C79" s="125" t="s">
        <v>223</v>
      </c>
      <c r="D79" s="190" t="s">
        <v>134</v>
      </c>
      <c r="E79" s="329">
        <f>SUM(Таблица91314[[#This Row],[Средний балл аттестата]:[Балл первоочередной]])</f>
        <v>4.12</v>
      </c>
      <c r="F79" s="330">
        <v>4.38</v>
      </c>
      <c r="G79" s="329" t="s">
        <v>733</v>
      </c>
      <c r="H79" s="329"/>
      <c r="I79" s="190" t="s">
        <v>477</v>
      </c>
      <c r="J79" s="190" t="s">
        <v>5</v>
      </c>
      <c r="K79" s="190" t="s">
        <v>52</v>
      </c>
      <c r="L79" s="330"/>
      <c r="M79" s="190" t="s">
        <v>42</v>
      </c>
      <c r="N79" s="330"/>
      <c r="O79" s="332" t="s">
        <v>44</v>
      </c>
    </row>
    <row r="80" spans="1:15" s="85" customFormat="1" ht="37.5" x14ac:dyDescent="0.25">
      <c r="A80" s="168">
        <f>ROW()-2</f>
        <v>78</v>
      </c>
      <c r="B80" s="256" t="s">
        <v>1135</v>
      </c>
      <c r="C80" s="256" t="s">
        <v>223</v>
      </c>
      <c r="D80" s="256" t="s">
        <v>134</v>
      </c>
      <c r="E80" s="319">
        <f>SUM(Таблица91314[[#This Row],[Средний балл аттестата]:[Балл первоочередной]])</f>
        <v>4.1100000000000003</v>
      </c>
      <c r="F80" s="256">
        <v>4.38</v>
      </c>
      <c r="G80" s="319" t="s">
        <v>733</v>
      </c>
      <c r="H80" s="319"/>
      <c r="I80" s="337" t="s">
        <v>477</v>
      </c>
      <c r="J80" s="256" t="s">
        <v>5</v>
      </c>
      <c r="K80" s="256"/>
      <c r="L80" s="256"/>
      <c r="M80" s="256" t="s">
        <v>42</v>
      </c>
      <c r="N80" s="256" t="s">
        <v>42</v>
      </c>
      <c r="O80" s="256" t="s">
        <v>44</v>
      </c>
    </row>
    <row r="81" spans="1:15" s="85" customFormat="1" ht="48.75" customHeight="1" x14ac:dyDescent="0.3">
      <c r="A81" s="168">
        <f xml:space="preserve"> ROW()-2</f>
        <v>79</v>
      </c>
      <c r="B81" s="190" t="s">
        <v>721</v>
      </c>
      <c r="C81" s="190" t="s">
        <v>223</v>
      </c>
      <c r="D81" s="190" t="s">
        <v>134</v>
      </c>
      <c r="E81" s="127">
        <f>SUM(Таблица91314[[#This Row],[Средний балл аттестата]:[Балл первоочередной]])</f>
        <v>4.1100000000000003</v>
      </c>
      <c r="F81" s="127">
        <v>4.37</v>
      </c>
      <c r="G81" s="125" t="s">
        <v>733</v>
      </c>
      <c r="H81" s="125"/>
      <c r="I81" s="125" t="s">
        <v>477</v>
      </c>
      <c r="J81" s="125" t="s">
        <v>33</v>
      </c>
      <c r="K81" s="125" t="s">
        <v>5</v>
      </c>
      <c r="L81" s="125"/>
      <c r="M81" s="125" t="s">
        <v>42</v>
      </c>
      <c r="N81" s="125"/>
      <c r="O81" s="128" t="s">
        <v>42</v>
      </c>
    </row>
    <row r="82" spans="1:15" s="85" customFormat="1" ht="37.5" x14ac:dyDescent="0.25">
      <c r="A82" s="168">
        <f>ROW()-2</f>
        <v>80</v>
      </c>
      <c r="B82" s="124" t="s">
        <v>239</v>
      </c>
      <c r="C82" s="124" t="s">
        <v>224</v>
      </c>
      <c r="D82" s="125" t="s">
        <v>134</v>
      </c>
      <c r="E82" s="127">
        <f>SUM(Таблица91314[[#This Row],[Средний балл аттестата]:[Балл первоочередной]])</f>
        <v>4.07</v>
      </c>
      <c r="F82" s="127">
        <v>4.37</v>
      </c>
      <c r="G82" s="125" t="s">
        <v>733</v>
      </c>
      <c r="H82" s="125"/>
      <c r="I82" s="125" t="s">
        <v>477</v>
      </c>
      <c r="J82" s="125" t="s">
        <v>17</v>
      </c>
      <c r="K82" s="125" t="s">
        <v>33</v>
      </c>
      <c r="L82" s="125" t="s">
        <v>5</v>
      </c>
      <c r="M82" s="125" t="s">
        <v>42</v>
      </c>
      <c r="N82" s="125" t="s">
        <v>42</v>
      </c>
      <c r="O82" s="128" t="s">
        <v>42</v>
      </c>
    </row>
    <row r="83" spans="1:15" s="85" customFormat="1" ht="56.25" x14ac:dyDescent="0.25">
      <c r="A83" s="168">
        <f>ROW()-2</f>
        <v>81</v>
      </c>
      <c r="B83" s="124" t="s">
        <v>674</v>
      </c>
      <c r="C83" s="124" t="s">
        <v>222</v>
      </c>
      <c r="D83" s="125" t="s">
        <v>134</v>
      </c>
      <c r="E83" s="127">
        <f>SUM(Таблица91314[[#This Row],[Средний балл аттестата]:[Балл первоочередной]])</f>
        <v>4.0599999999999996</v>
      </c>
      <c r="F83" s="127">
        <v>4.33</v>
      </c>
      <c r="G83" s="127" t="s">
        <v>733</v>
      </c>
      <c r="H83" s="127"/>
      <c r="I83" s="125" t="s">
        <v>477</v>
      </c>
      <c r="J83" s="125" t="s">
        <v>5</v>
      </c>
      <c r="K83" s="125" t="s">
        <v>17</v>
      </c>
      <c r="L83" s="125"/>
      <c r="M83" s="125" t="s">
        <v>42</v>
      </c>
      <c r="N83" s="125" t="s">
        <v>168</v>
      </c>
      <c r="O83" s="128" t="s">
        <v>42</v>
      </c>
    </row>
    <row r="84" spans="1:15" s="85" customFormat="1" ht="37.5" x14ac:dyDescent="0.25">
      <c r="A84" s="168">
        <f>ROW()-2</f>
        <v>82</v>
      </c>
      <c r="B84" s="125" t="s">
        <v>304</v>
      </c>
      <c r="C84" s="125" t="s">
        <v>223</v>
      </c>
      <c r="D84" s="125" t="s">
        <v>136</v>
      </c>
      <c r="E84" s="127">
        <f>SUM(Таблица91314[[#This Row],[Средний балл аттестата]:[Балл первоочередной]])</f>
        <v>4.0599999999999996</v>
      </c>
      <c r="F84" s="127">
        <v>4.33</v>
      </c>
      <c r="G84" s="127" t="s">
        <v>965</v>
      </c>
      <c r="H84" s="127"/>
      <c r="I84" s="125" t="s">
        <v>477</v>
      </c>
      <c r="J84" s="125" t="s">
        <v>5</v>
      </c>
      <c r="K84" s="125"/>
      <c r="L84" s="125"/>
      <c r="M84" s="125" t="s">
        <v>42</v>
      </c>
      <c r="N84" s="125"/>
      <c r="O84" s="128" t="s">
        <v>42</v>
      </c>
    </row>
    <row r="85" spans="1:15" s="85" customFormat="1" ht="37.5" x14ac:dyDescent="0.25">
      <c r="A85" s="168">
        <f>ROW()-2</f>
        <v>83</v>
      </c>
      <c r="B85" s="125" t="s">
        <v>207</v>
      </c>
      <c r="C85" s="127" t="s">
        <v>222</v>
      </c>
      <c r="D85" s="125" t="s">
        <v>134</v>
      </c>
      <c r="E85" s="127">
        <f>SUM(Таблица91314[[#This Row],[Средний балл аттестата]:[Балл первоочередной]])</f>
        <v>4.0599999999999996</v>
      </c>
      <c r="F85" s="127">
        <v>4.33</v>
      </c>
      <c r="G85" s="127" t="s">
        <v>733</v>
      </c>
      <c r="H85" s="127"/>
      <c r="I85" s="125" t="s">
        <v>476</v>
      </c>
      <c r="J85" s="125" t="s">
        <v>183</v>
      </c>
      <c r="K85" s="125" t="s">
        <v>5</v>
      </c>
      <c r="L85" s="125"/>
      <c r="M85" s="125" t="s">
        <v>42</v>
      </c>
      <c r="N85" s="125" t="s">
        <v>42</v>
      </c>
      <c r="O85" s="128" t="s">
        <v>42</v>
      </c>
    </row>
    <row r="86" spans="1:15" s="85" customFormat="1" ht="131.25" customHeight="1" x14ac:dyDescent="0.3">
      <c r="A86" s="168">
        <f xml:space="preserve"> ROW()-2</f>
        <v>84</v>
      </c>
      <c r="B86" s="168" t="s">
        <v>315</v>
      </c>
      <c r="C86" s="168" t="s">
        <v>222</v>
      </c>
      <c r="D86" s="128" t="s">
        <v>134</v>
      </c>
      <c r="E86" s="127">
        <f>SUM(Таблица91314[[#This Row],[Средний балл аттестата]:[Балл первоочередной]])</f>
        <v>4.0599999999999996</v>
      </c>
      <c r="F86" s="339">
        <v>4.33</v>
      </c>
      <c r="G86" s="128" t="s">
        <v>733</v>
      </c>
      <c r="H86" s="128"/>
      <c r="I86" s="125" t="s">
        <v>476</v>
      </c>
      <c r="J86" s="128" t="s">
        <v>1071</v>
      </c>
      <c r="K86" s="128" t="s">
        <v>210</v>
      </c>
      <c r="L86" s="128" t="s">
        <v>33</v>
      </c>
      <c r="M86" s="128" t="s">
        <v>42</v>
      </c>
      <c r="N86" s="128" t="s">
        <v>42</v>
      </c>
      <c r="O86" s="332" t="s">
        <v>44</v>
      </c>
    </row>
    <row r="87" spans="1:15" s="85" customFormat="1" ht="56.25" x14ac:dyDescent="0.3">
      <c r="A87" s="168">
        <f xml:space="preserve"> ROW()-2</f>
        <v>85</v>
      </c>
      <c r="B87" s="190" t="s">
        <v>987</v>
      </c>
      <c r="C87" s="125" t="s">
        <v>223</v>
      </c>
      <c r="D87" s="190" t="s">
        <v>134</v>
      </c>
      <c r="E87" s="329">
        <f>SUM(Таблица91314[[#This Row],[Средний балл аттестата]:[Балл первоочередной]])</f>
        <v>4.0599999999999996</v>
      </c>
      <c r="F87" s="330">
        <v>4.33</v>
      </c>
      <c r="G87" s="329" t="s">
        <v>733</v>
      </c>
      <c r="H87" s="329"/>
      <c r="I87" s="190" t="s">
        <v>477</v>
      </c>
      <c r="J87" s="190" t="s">
        <v>5</v>
      </c>
      <c r="K87" s="190" t="s">
        <v>33</v>
      </c>
      <c r="L87" s="190" t="s">
        <v>17</v>
      </c>
      <c r="M87" s="190" t="s">
        <v>42</v>
      </c>
      <c r="N87" s="190" t="s">
        <v>42</v>
      </c>
      <c r="O87" s="332" t="s">
        <v>42</v>
      </c>
    </row>
    <row r="88" spans="1:15" s="85" customFormat="1" ht="37.5" x14ac:dyDescent="0.25">
      <c r="A88" s="168">
        <f>ROW()-2</f>
        <v>86</v>
      </c>
      <c r="B88" s="337" t="s">
        <v>1159</v>
      </c>
      <c r="C88" s="337" t="s">
        <v>223</v>
      </c>
      <c r="D88" s="337" t="s">
        <v>134</v>
      </c>
      <c r="E88" s="340">
        <f>SUM(Таблица91314[[#This Row],[Средний балл аттестата]:[Балл первоочередной]])</f>
        <v>4.0599999999999996</v>
      </c>
      <c r="F88" s="337">
        <v>4.33</v>
      </c>
      <c r="G88" s="340" t="s">
        <v>733</v>
      </c>
      <c r="H88" s="340"/>
      <c r="I88" s="337" t="s">
        <v>477</v>
      </c>
      <c r="J88" s="337" t="s">
        <v>5</v>
      </c>
      <c r="K88" s="337"/>
      <c r="L88" s="337"/>
      <c r="M88" s="337" t="s">
        <v>42</v>
      </c>
      <c r="N88" s="337" t="s">
        <v>42</v>
      </c>
      <c r="O88" s="358" t="s">
        <v>42</v>
      </c>
    </row>
    <row r="89" spans="1:15" s="85" customFormat="1" ht="37.5" x14ac:dyDescent="0.25">
      <c r="A89" s="168">
        <f>ROW()-2</f>
        <v>87</v>
      </c>
      <c r="B89" s="125" t="s">
        <v>85</v>
      </c>
      <c r="C89" s="124" t="s">
        <v>223</v>
      </c>
      <c r="D89" s="125" t="s">
        <v>134</v>
      </c>
      <c r="E89" s="127">
        <f>SUM(Таблица91314[[#This Row],[Средний балл аттестата]:[Балл первоочередной]])</f>
        <v>4.0599999999999996</v>
      </c>
      <c r="F89" s="127">
        <v>4.32</v>
      </c>
      <c r="G89" s="127" t="s">
        <v>733</v>
      </c>
      <c r="H89" s="127"/>
      <c r="I89" s="125" t="s">
        <v>477</v>
      </c>
      <c r="J89" s="125" t="s">
        <v>5</v>
      </c>
      <c r="K89" s="125" t="s">
        <v>17</v>
      </c>
      <c r="L89" s="125"/>
      <c r="M89" s="125" t="s">
        <v>42</v>
      </c>
      <c r="N89" s="125"/>
      <c r="O89" s="128" t="s">
        <v>44</v>
      </c>
    </row>
    <row r="90" spans="1:15" s="85" customFormat="1" ht="37.5" x14ac:dyDescent="0.25">
      <c r="A90" s="168">
        <f>ROW()-2</f>
        <v>88</v>
      </c>
      <c r="B90" s="125" t="s">
        <v>936</v>
      </c>
      <c r="C90" s="125" t="s">
        <v>223</v>
      </c>
      <c r="D90" s="125" t="s">
        <v>134</v>
      </c>
      <c r="E90" s="127">
        <f>SUM(Таблица91314[[#This Row],[Средний балл аттестата]:[Балл первоочередной]])</f>
        <v>4.0599999999999996</v>
      </c>
      <c r="F90" s="127">
        <v>4.3099999999999996</v>
      </c>
      <c r="G90" s="125" t="s">
        <v>733</v>
      </c>
      <c r="H90" s="125"/>
      <c r="I90" s="125" t="s">
        <v>477</v>
      </c>
      <c r="J90" s="125" t="s">
        <v>5</v>
      </c>
      <c r="K90" s="125" t="s">
        <v>17</v>
      </c>
      <c r="L90" s="125"/>
      <c r="M90" s="125" t="s">
        <v>42</v>
      </c>
      <c r="N90" s="125"/>
      <c r="O90" s="128" t="s">
        <v>44</v>
      </c>
    </row>
    <row r="91" spans="1:15" s="85" customFormat="1" ht="37.5" x14ac:dyDescent="0.3">
      <c r="A91" s="168">
        <f xml:space="preserve"> ROW()-2</f>
        <v>89</v>
      </c>
      <c r="B91" s="179" t="s">
        <v>709</v>
      </c>
      <c r="C91" s="179" t="s">
        <v>223</v>
      </c>
      <c r="D91" s="179" t="s">
        <v>134</v>
      </c>
      <c r="E91" s="176">
        <f>SUM(Таблица91314[[#This Row],[Средний балл аттестата]:[Балл первоочередной]])</f>
        <v>4.0599999999999996</v>
      </c>
      <c r="F91" s="306">
        <v>4.3099999999999996</v>
      </c>
      <c r="G91" s="344" t="s">
        <v>733</v>
      </c>
      <c r="H91" s="344"/>
      <c r="I91" s="210" t="s">
        <v>477</v>
      </c>
      <c r="J91" s="306" t="s">
        <v>33</v>
      </c>
      <c r="K91" s="306" t="s">
        <v>5</v>
      </c>
      <c r="L91" s="306"/>
      <c r="M91" s="306" t="s">
        <v>42</v>
      </c>
      <c r="N91" s="306" t="s">
        <v>42</v>
      </c>
      <c r="O91" s="306" t="s">
        <v>44</v>
      </c>
    </row>
    <row r="92" spans="1:15" s="85" customFormat="1" ht="37.5" x14ac:dyDescent="0.25">
      <c r="A92" s="168">
        <f t="shared" ref="A92:A111" si="3">ROW()-2</f>
        <v>90</v>
      </c>
      <c r="B92" s="183" t="s">
        <v>771</v>
      </c>
      <c r="C92" s="361" t="s">
        <v>223</v>
      </c>
      <c r="D92" s="364" t="s">
        <v>134</v>
      </c>
      <c r="E92" s="127">
        <f>SUM(Таблица91314[[#This Row],[Средний балл аттестата]:[Балл первоочередной]])</f>
        <v>4.05</v>
      </c>
      <c r="F92" s="366">
        <v>4.29</v>
      </c>
      <c r="G92" s="127" t="s">
        <v>733</v>
      </c>
      <c r="H92" s="362"/>
      <c r="I92" s="124" t="s">
        <v>477</v>
      </c>
      <c r="J92" s="183" t="s">
        <v>5</v>
      </c>
      <c r="K92" s="183"/>
      <c r="L92" s="183"/>
      <c r="M92" s="183" t="s">
        <v>42</v>
      </c>
      <c r="N92" s="183"/>
      <c r="O92" s="311" t="s">
        <v>42</v>
      </c>
    </row>
    <row r="93" spans="1:15" s="85" customFormat="1" ht="37.5" x14ac:dyDescent="0.25">
      <c r="A93" s="168">
        <f t="shared" si="3"/>
        <v>91</v>
      </c>
      <c r="B93" s="124" t="s">
        <v>809</v>
      </c>
      <c r="C93" s="124" t="s">
        <v>223</v>
      </c>
      <c r="D93" s="125" t="s">
        <v>134</v>
      </c>
      <c r="E93" s="127">
        <f>SUM(Таблица91314[[#This Row],[Средний балл аттестата]:[Балл первоочередной]])</f>
        <v>4.05</v>
      </c>
      <c r="F93" s="127">
        <v>4.26</v>
      </c>
      <c r="G93" s="127" t="s">
        <v>733</v>
      </c>
      <c r="H93" s="127"/>
      <c r="I93" s="125" t="s">
        <v>477</v>
      </c>
      <c r="J93" s="125" t="s">
        <v>5</v>
      </c>
      <c r="K93" s="125"/>
      <c r="L93" s="125"/>
      <c r="M93" s="125" t="s">
        <v>42</v>
      </c>
      <c r="N93" s="125"/>
      <c r="O93" s="128" t="s">
        <v>42</v>
      </c>
    </row>
    <row r="94" spans="1:15" s="85" customFormat="1" ht="37.5" x14ac:dyDescent="0.25">
      <c r="A94" s="168">
        <f t="shared" si="3"/>
        <v>92</v>
      </c>
      <c r="B94" s="303" t="s">
        <v>398</v>
      </c>
      <c r="C94" s="303" t="s">
        <v>222</v>
      </c>
      <c r="D94" s="178" t="s">
        <v>134</v>
      </c>
      <c r="E94" s="176">
        <f>SUM(Таблица91314[[#This Row],[Средний балл аттестата]:[Балл первоочередной]])</f>
        <v>4.05</v>
      </c>
      <c r="F94" s="176">
        <v>4.25</v>
      </c>
      <c r="G94" s="176" t="s">
        <v>733</v>
      </c>
      <c r="H94" s="176"/>
      <c r="I94" s="178" t="s">
        <v>477</v>
      </c>
      <c r="J94" s="178" t="s">
        <v>5</v>
      </c>
      <c r="K94" s="178"/>
      <c r="L94" s="178"/>
      <c r="M94" s="178" t="s">
        <v>42</v>
      </c>
      <c r="N94" s="178" t="s">
        <v>42</v>
      </c>
      <c r="O94" s="178" t="s">
        <v>42</v>
      </c>
    </row>
    <row r="95" spans="1:15" s="85" customFormat="1" ht="37.5" x14ac:dyDescent="0.25">
      <c r="A95" s="168">
        <f t="shared" si="3"/>
        <v>93</v>
      </c>
      <c r="B95" s="181" t="s">
        <v>206</v>
      </c>
      <c r="C95" s="179" t="s">
        <v>223</v>
      </c>
      <c r="D95" s="182" t="s">
        <v>134</v>
      </c>
      <c r="E95" s="127">
        <f>SUM(Таблица91314[[#This Row],[Средний балл аттестата]:[Балл первоочередной]])</f>
        <v>4.05</v>
      </c>
      <c r="F95" s="182">
        <v>4.25</v>
      </c>
      <c r="G95" s="182" t="s">
        <v>733</v>
      </c>
      <c r="H95" s="182"/>
      <c r="I95" s="179" t="s">
        <v>477</v>
      </c>
      <c r="J95" s="179" t="s">
        <v>5</v>
      </c>
      <c r="K95" s="179"/>
      <c r="L95" s="179"/>
      <c r="M95" s="179" t="s">
        <v>42</v>
      </c>
      <c r="N95" s="179"/>
      <c r="O95" s="179" t="s">
        <v>42</v>
      </c>
    </row>
    <row r="96" spans="1:15" s="85" customFormat="1" ht="37.5" x14ac:dyDescent="0.25">
      <c r="A96" s="168">
        <f t="shared" si="3"/>
        <v>94</v>
      </c>
      <c r="B96" s="124" t="s">
        <v>686</v>
      </c>
      <c r="C96" s="124" t="s">
        <v>222</v>
      </c>
      <c r="D96" s="125" t="s">
        <v>134</v>
      </c>
      <c r="E96" s="127">
        <f>SUM(Таблица91314[[#This Row],[Средний балл аттестата]:[Балл первоочередной]])</f>
        <v>4</v>
      </c>
      <c r="F96" s="127">
        <v>4.25</v>
      </c>
      <c r="G96" s="125" t="s">
        <v>733</v>
      </c>
      <c r="H96" s="125"/>
      <c r="I96" s="125" t="s">
        <v>476</v>
      </c>
      <c r="J96" s="125" t="s">
        <v>17</v>
      </c>
      <c r="K96" s="125" t="s">
        <v>33</v>
      </c>
      <c r="L96" s="125" t="s">
        <v>5</v>
      </c>
      <c r="M96" s="125" t="s">
        <v>42</v>
      </c>
      <c r="N96" s="125" t="s">
        <v>42</v>
      </c>
      <c r="O96" s="128" t="s">
        <v>42</v>
      </c>
    </row>
    <row r="97" spans="1:15" s="85" customFormat="1" ht="37.5" x14ac:dyDescent="0.3">
      <c r="A97" s="168">
        <f t="shared" si="3"/>
        <v>95</v>
      </c>
      <c r="B97" s="306" t="s">
        <v>888</v>
      </c>
      <c r="C97" s="179" t="s">
        <v>223</v>
      </c>
      <c r="D97" s="306" t="s">
        <v>134</v>
      </c>
      <c r="E97" s="331">
        <f>SUM(Таблица91314[[#This Row],[Средний балл аттестата]:[Балл первоочередной]])</f>
        <v>4</v>
      </c>
      <c r="F97" s="306">
        <v>4.24</v>
      </c>
      <c r="G97" s="344" t="s">
        <v>733</v>
      </c>
      <c r="H97" s="344"/>
      <c r="I97" s="306" t="s">
        <v>477</v>
      </c>
      <c r="J97" s="306" t="s">
        <v>5</v>
      </c>
      <c r="K97" s="306" t="s">
        <v>17</v>
      </c>
      <c r="L97" s="306" t="s">
        <v>6</v>
      </c>
      <c r="M97" s="306" t="s">
        <v>42</v>
      </c>
      <c r="N97" s="306"/>
      <c r="O97" s="306" t="s">
        <v>42</v>
      </c>
    </row>
    <row r="98" spans="1:15" s="85" customFormat="1" ht="37.5" x14ac:dyDescent="0.3">
      <c r="A98" s="168">
        <f t="shared" si="3"/>
        <v>96</v>
      </c>
      <c r="B98" s="190" t="s">
        <v>889</v>
      </c>
      <c r="C98" s="125" t="s">
        <v>223</v>
      </c>
      <c r="D98" s="190" t="s">
        <v>134</v>
      </c>
      <c r="E98" s="331">
        <f>SUM(Таблица91314[[#This Row],[Средний балл аттестата]:[Балл первоочередной]])</f>
        <v>4</v>
      </c>
      <c r="F98" s="190">
        <v>4.24</v>
      </c>
      <c r="G98" s="331" t="s">
        <v>733</v>
      </c>
      <c r="H98" s="331"/>
      <c r="I98" s="190" t="s">
        <v>477</v>
      </c>
      <c r="J98" s="190" t="s">
        <v>5</v>
      </c>
      <c r="K98" s="190"/>
      <c r="L98" s="190"/>
      <c r="M98" s="190" t="s">
        <v>42</v>
      </c>
      <c r="N98" s="190"/>
      <c r="O98" s="332" t="s">
        <v>44</v>
      </c>
    </row>
    <row r="99" spans="1:15" s="85" customFormat="1" ht="37.5" x14ac:dyDescent="0.25">
      <c r="A99" s="168">
        <f t="shared" si="3"/>
        <v>97</v>
      </c>
      <c r="B99" s="303" t="s">
        <v>322</v>
      </c>
      <c r="C99" s="303" t="s">
        <v>224</v>
      </c>
      <c r="D99" s="178" t="s">
        <v>134</v>
      </c>
      <c r="E99" s="127">
        <f>SUM(Таблица91314[[#This Row],[Средний балл аттестата]:[Балл первоочередной]])</f>
        <v>4</v>
      </c>
      <c r="F99" s="176">
        <v>4.24</v>
      </c>
      <c r="G99" s="178" t="s">
        <v>733</v>
      </c>
      <c r="H99" s="178"/>
      <c r="I99" s="178" t="s">
        <v>476</v>
      </c>
      <c r="J99" s="178" t="s">
        <v>17</v>
      </c>
      <c r="K99" s="178" t="s">
        <v>33</v>
      </c>
      <c r="L99" s="178" t="s">
        <v>5</v>
      </c>
      <c r="M99" s="178" t="s">
        <v>42</v>
      </c>
      <c r="N99" s="178" t="s">
        <v>42</v>
      </c>
      <c r="O99" s="178" t="s">
        <v>42</v>
      </c>
    </row>
    <row r="100" spans="1:15" s="85" customFormat="1" ht="122.25" customHeight="1" x14ac:dyDescent="0.3">
      <c r="A100" s="168">
        <f t="shared" si="3"/>
        <v>98</v>
      </c>
      <c r="B100" s="351" t="s">
        <v>837</v>
      </c>
      <c r="C100" s="351" t="s">
        <v>222</v>
      </c>
      <c r="D100" s="304" t="s">
        <v>134</v>
      </c>
      <c r="E100" s="127">
        <f>SUM(Таблица91314[[#This Row],[Средний балл аттестата]:[Балл первоочередной]])</f>
        <v>4</v>
      </c>
      <c r="F100" s="331">
        <v>4.22</v>
      </c>
      <c r="G100" s="326" t="s">
        <v>733</v>
      </c>
      <c r="H100" s="326"/>
      <c r="I100" s="304" t="s">
        <v>477</v>
      </c>
      <c r="J100" s="304" t="s">
        <v>5</v>
      </c>
      <c r="K100" s="304" t="s">
        <v>33</v>
      </c>
      <c r="L100" s="304" t="s">
        <v>17</v>
      </c>
      <c r="M100" s="304" t="s">
        <v>42</v>
      </c>
      <c r="N100" s="304" t="s">
        <v>42</v>
      </c>
      <c r="O100" s="335" t="s">
        <v>42</v>
      </c>
    </row>
    <row r="101" spans="1:15" s="85" customFormat="1" ht="37.5" x14ac:dyDescent="0.25">
      <c r="A101" s="168">
        <f t="shared" si="3"/>
        <v>99</v>
      </c>
      <c r="B101" s="124" t="s">
        <v>1041</v>
      </c>
      <c r="C101" s="124" t="s">
        <v>222</v>
      </c>
      <c r="D101" s="125" t="s">
        <v>134</v>
      </c>
      <c r="E101" s="340">
        <f>SUM(Таблица91314[[#This Row],[Средний балл аттестата]:[Балл первоочередной]])</f>
        <v>4</v>
      </c>
      <c r="F101" s="340">
        <v>4.22</v>
      </c>
      <c r="G101" s="337" t="s">
        <v>733</v>
      </c>
      <c r="H101" s="337"/>
      <c r="I101" s="125" t="s">
        <v>477</v>
      </c>
      <c r="J101" s="125" t="s">
        <v>52</v>
      </c>
      <c r="K101" s="125" t="s">
        <v>5</v>
      </c>
      <c r="L101" s="125" t="s">
        <v>33</v>
      </c>
      <c r="M101" s="125" t="s">
        <v>42</v>
      </c>
      <c r="N101" s="125" t="s">
        <v>42</v>
      </c>
      <c r="O101" s="125" t="s">
        <v>44</v>
      </c>
    </row>
    <row r="102" spans="1:15" s="85" customFormat="1" ht="56.25" x14ac:dyDescent="0.25">
      <c r="A102" s="168">
        <f t="shared" si="3"/>
        <v>100</v>
      </c>
      <c r="B102" s="124" t="s">
        <v>541</v>
      </c>
      <c r="C102" s="124" t="s">
        <v>223</v>
      </c>
      <c r="D102" s="125" t="s">
        <v>134</v>
      </c>
      <c r="E102" s="127">
        <f>SUM(Таблица91314[[#This Row],[Средний балл аттестата]:[Балл первоочередной]])</f>
        <v>4</v>
      </c>
      <c r="F102" s="127">
        <v>4.21</v>
      </c>
      <c r="G102" s="125" t="s">
        <v>733</v>
      </c>
      <c r="H102" s="125"/>
      <c r="I102" s="125" t="s">
        <v>477</v>
      </c>
      <c r="J102" s="125" t="s">
        <v>1122</v>
      </c>
      <c r="K102" s="125" t="s">
        <v>1121</v>
      </c>
      <c r="L102" s="125" t="s">
        <v>6</v>
      </c>
      <c r="M102" s="125" t="s">
        <v>42</v>
      </c>
      <c r="N102" s="125"/>
      <c r="O102" s="128" t="s">
        <v>42</v>
      </c>
    </row>
    <row r="103" spans="1:15" s="85" customFormat="1" ht="37.5" x14ac:dyDescent="0.25">
      <c r="A103" s="168">
        <f t="shared" si="3"/>
        <v>101</v>
      </c>
      <c r="B103" s="124" t="s">
        <v>935</v>
      </c>
      <c r="C103" s="124" t="s">
        <v>223</v>
      </c>
      <c r="D103" s="125" t="s">
        <v>134</v>
      </c>
      <c r="E103" s="127">
        <f>SUM(Таблица91314[[#This Row],[Средний балл аттестата]:[Балл первоочередной]])</f>
        <v>4</v>
      </c>
      <c r="F103" s="127">
        <v>4.1900000000000004</v>
      </c>
      <c r="G103" s="125" t="s">
        <v>733</v>
      </c>
      <c r="H103" s="125"/>
      <c r="I103" s="125" t="s">
        <v>477</v>
      </c>
      <c r="J103" s="125" t="s">
        <v>52</v>
      </c>
      <c r="K103" s="125" t="s">
        <v>5</v>
      </c>
      <c r="L103" s="125"/>
      <c r="M103" s="125" t="s">
        <v>42</v>
      </c>
      <c r="N103" s="125"/>
      <c r="O103" s="128" t="s">
        <v>42</v>
      </c>
    </row>
    <row r="104" spans="1:15" s="85" customFormat="1" ht="37.5" x14ac:dyDescent="0.25">
      <c r="A104" s="168">
        <f t="shared" si="3"/>
        <v>102</v>
      </c>
      <c r="B104" s="314" t="s">
        <v>552</v>
      </c>
      <c r="C104" s="345" t="s">
        <v>223</v>
      </c>
      <c r="D104" s="125" t="s">
        <v>134</v>
      </c>
      <c r="E104" s="127">
        <f>SUM(Таблица91314[[#This Row],[Средний балл аттестата]:[Балл первоочередной]])</f>
        <v>4</v>
      </c>
      <c r="F104" s="326">
        <v>4.17</v>
      </c>
      <c r="G104" s="127" t="s">
        <v>733</v>
      </c>
      <c r="H104" s="127"/>
      <c r="I104" s="125" t="s">
        <v>477</v>
      </c>
      <c r="J104" s="125" t="s">
        <v>5</v>
      </c>
      <c r="K104" s="125"/>
      <c r="L104" s="125"/>
      <c r="M104" s="125" t="s">
        <v>42</v>
      </c>
      <c r="N104" s="125"/>
      <c r="O104" s="128" t="s">
        <v>44</v>
      </c>
    </row>
    <row r="105" spans="1:15" s="85" customFormat="1" ht="56.25" x14ac:dyDescent="0.25">
      <c r="A105" s="303">
        <f t="shared" si="3"/>
        <v>103</v>
      </c>
      <c r="B105" s="303" t="s">
        <v>215</v>
      </c>
      <c r="C105" s="303" t="s">
        <v>222</v>
      </c>
      <c r="D105" s="303" t="s">
        <v>134</v>
      </c>
      <c r="E105" s="176">
        <f>SUM(Таблица91314[[#This Row],[Средний балл аттестата]:[Балл первоочередной]])</f>
        <v>4</v>
      </c>
      <c r="F105" s="176">
        <v>4.13</v>
      </c>
      <c r="G105" s="176" t="s">
        <v>733</v>
      </c>
      <c r="H105" s="176"/>
      <c r="I105" s="178" t="s">
        <v>477</v>
      </c>
      <c r="J105" s="178" t="s">
        <v>5</v>
      </c>
      <c r="K105" s="178"/>
      <c r="L105" s="178"/>
      <c r="M105" s="178" t="s">
        <v>42</v>
      </c>
      <c r="N105" s="178" t="s">
        <v>168</v>
      </c>
      <c r="O105" s="178" t="s">
        <v>42</v>
      </c>
    </row>
    <row r="106" spans="1:15" s="85" customFormat="1" ht="37.5" x14ac:dyDescent="0.25">
      <c r="A106" s="168">
        <f t="shared" si="3"/>
        <v>104</v>
      </c>
      <c r="B106" s="179" t="s">
        <v>817</v>
      </c>
      <c r="C106" s="179" t="s">
        <v>222</v>
      </c>
      <c r="D106" s="179" t="s">
        <v>134</v>
      </c>
      <c r="E106" s="127">
        <f>SUM(Таблица91314[[#This Row],[Средний балл аттестата]:[Балл первоочередной]])</f>
        <v>4</v>
      </c>
      <c r="F106" s="182">
        <v>4.12</v>
      </c>
      <c r="G106" s="179" t="s">
        <v>733</v>
      </c>
      <c r="H106" s="179"/>
      <c r="I106" s="181" t="s">
        <v>476</v>
      </c>
      <c r="J106" s="179" t="s">
        <v>17</v>
      </c>
      <c r="K106" s="179" t="s">
        <v>5</v>
      </c>
      <c r="L106" s="179"/>
      <c r="M106" s="179" t="s">
        <v>42</v>
      </c>
      <c r="N106" s="179" t="s">
        <v>42</v>
      </c>
      <c r="O106" s="179" t="s">
        <v>42</v>
      </c>
    </row>
    <row r="107" spans="1:15" s="85" customFormat="1" ht="37.5" x14ac:dyDescent="0.25">
      <c r="A107" s="168">
        <f t="shared" si="3"/>
        <v>105</v>
      </c>
      <c r="B107" s="124" t="s">
        <v>805</v>
      </c>
      <c r="C107" s="124" t="s">
        <v>222</v>
      </c>
      <c r="D107" s="124" t="s">
        <v>134</v>
      </c>
      <c r="E107" s="127">
        <f>SUM(Таблица91314[[#This Row],[Средний балл аттестата]:[Балл первоочередной]])</f>
        <v>4</v>
      </c>
      <c r="F107" s="127">
        <v>4.1100000000000003</v>
      </c>
      <c r="G107" s="127" t="s">
        <v>733</v>
      </c>
      <c r="H107" s="127"/>
      <c r="I107" s="125" t="s">
        <v>477</v>
      </c>
      <c r="J107" s="125" t="s">
        <v>5</v>
      </c>
      <c r="K107" s="125" t="s">
        <v>33</v>
      </c>
      <c r="L107" s="125" t="s">
        <v>6</v>
      </c>
      <c r="M107" s="125" t="s">
        <v>42</v>
      </c>
      <c r="N107" s="125" t="s">
        <v>42</v>
      </c>
      <c r="O107" s="128" t="s">
        <v>44</v>
      </c>
    </row>
    <row r="108" spans="1:15" s="85" customFormat="1" ht="37.5" x14ac:dyDescent="0.25">
      <c r="A108" s="168">
        <f t="shared" si="3"/>
        <v>106</v>
      </c>
      <c r="B108" s="304" t="s">
        <v>554</v>
      </c>
      <c r="C108" s="304" t="s">
        <v>223</v>
      </c>
      <c r="D108" s="304" t="s">
        <v>134</v>
      </c>
      <c r="E108" s="127">
        <f>SUM(Таблица91314[[#This Row],[Средний балл аттестата]:[Балл первоочередной]])</f>
        <v>4</v>
      </c>
      <c r="F108" s="326">
        <v>4.1100000000000003</v>
      </c>
      <c r="G108" s="326" t="s">
        <v>733</v>
      </c>
      <c r="H108" s="326"/>
      <c r="I108" s="304" t="s">
        <v>477</v>
      </c>
      <c r="J108" s="304" t="s">
        <v>5</v>
      </c>
      <c r="K108" s="304"/>
      <c r="L108" s="304"/>
      <c r="M108" s="304" t="s">
        <v>42</v>
      </c>
      <c r="N108" s="304"/>
      <c r="O108" s="335" t="s">
        <v>42</v>
      </c>
    </row>
    <row r="109" spans="1:15" s="85" customFormat="1" ht="37.5" x14ac:dyDescent="0.25">
      <c r="A109" s="168">
        <f t="shared" si="3"/>
        <v>107</v>
      </c>
      <c r="B109" s="308" t="s">
        <v>753</v>
      </c>
      <c r="C109" s="308" t="s">
        <v>223</v>
      </c>
      <c r="D109" s="309" t="s">
        <v>134</v>
      </c>
      <c r="E109" s="127">
        <f>SUM(Таблица91314[[#This Row],[Средний балл аттестата]:[Балл первоочередной]])</f>
        <v>3.95</v>
      </c>
      <c r="F109" s="309">
        <v>4.1100000000000003</v>
      </c>
      <c r="G109" s="309" t="s">
        <v>733</v>
      </c>
      <c r="H109" s="309"/>
      <c r="I109" s="183" t="s">
        <v>477</v>
      </c>
      <c r="J109" s="183" t="s">
        <v>5</v>
      </c>
      <c r="K109" s="183"/>
      <c r="L109" s="183"/>
      <c r="M109" s="183" t="s">
        <v>42</v>
      </c>
      <c r="N109" s="183"/>
      <c r="O109" s="311" t="s">
        <v>42</v>
      </c>
    </row>
    <row r="110" spans="1:15" s="85" customFormat="1" ht="37.5" x14ac:dyDescent="0.25">
      <c r="A110" s="168">
        <f t="shared" si="3"/>
        <v>108</v>
      </c>
      <c r="B110" s="183" t="s">
        <v>845</v>
      </c>
      <c r="C110" s="183" t="s">
        <v>223</v>
      </c>
      <c r="D110" s="183" t="s">
        <v>134</v>
      </c>
      <c r="E110" s="127">
        <f>SUM(Таблица91314[[#This Row],[Средний балл аттестата]:[Балл первоочередной]])</f>
        <v>3.94</v>
      </c>
      <c r="F110" s="308">
        <v>4.0599999999999996</v>
      </c>
      <c r="G110" s="309" t="s">
        <v>733</v>
      </c>
      <c r="H110" s="309"/>
      <c r="I110" s="183" t="s">
        <v>477</v>
      </c>
      <c r="J110" s="183" t="s">
        <v>5</v>
      </c>
      <c r="K110" s="183" t="s">
        <v>52</v>
      </c>
      <c r="L110" s="183"/>
      <c r="M110" s="183" t="s">
        <v>42</v>
      </c>
      <c r="N110" s="183"/>
      <c r="O110" s="311" t="s">
        <v>42</v>
      </c>
    </row>
    <row r="111" spans="1:15" s="85" customFormat="1" ht="75" x14ac:dyDescent="0.3">
      <c r="A111" s="168">
        <f t="shared" si="3"/>
        <v>109</v>
      </c>
      <c r="B111" s="181" t="s">
        <v>45</v>
      </c>
      <c r="C111" s="181" t="s">
        <v>222</v>
      </c>
      <c r="D111" s="179" t="s">
        <v>134</v>
      </c>
      <c r="E111" s="127">
        <f>SUM(Таблица91314[[#This Row],[Средний балл аттестата]:[Балл первоочередной]])</f>
        <v>3.94</v>
      </c>
      <c r="F111" s="182">
        <v>4.05</v>
      </c>
      <c r="G111" s="182" t="s">
        <v>733</v>
      </c>
      <c r="H111" s="344"/>
      <c r="I111" s="179" t="s">
        <v>681</v>
      </c>
      <c r="J111" s="179" t="s">
        <v>5</v>
      </c>
      <c r="K111" s="179" t="s">
        <v>52</v>
      </c>
      <c r="L111" s="179"/>
      <c r="M111" s="179" t="s">
        <v>42</v>
      </c>
      <c r="N111" s="179" t="s">
        <v>42</v>
      </c>
      <c r="O111" s="179" t="s">
        <v>42</v>
      </c>
    </row>
    <row r="112" spans="1:15" s="85" customFormat="1" ht="81.75" customHeight="1" x14ac:dyDescent="0.25">
      <c r="A112" s="168">
        <f xml:space="preserve"> ROW()-2</f>
        <v>110</v>
      </c>
      <c r="B112" s="125" t="s">
        <v>456</v>
      </c>
      <c r="C112" s="125" t="s">
        <v>223</v>
      </c>
      <c r="D112" s="125" t="s">
        <v>134</v>
      </c>
      <c r="E112" s="127">
        <f>SUM(Таблица91314[[#This Row],[Средний балл аттестата]:[Балл первоочередной]])</f>
        <v>3.94</v>
      </c>
      <c r="F112" s="125">
        <v>4.05</v>
      </c>
      <c r="G112" s="127" t="s">
        <v>733</v>
      </c>
      <c r="H112" s="127"/>
      <c r="I112" s="125" t="s">
        <v>476</v>
      </c>
      <c r="J112" s="125" t="s">
        <v>33</v>
      </c>
      <c r="K112" s="125" t="s">
        <v>5</v>
      </c>
      <c r="L112" s="125" t="s">
        <v>17</v>
      </c>
      <c r="M112" s="125" t="s">
        <v>42</v>
      </c>
      <c r="N112" s="125" t="s">
        <v>42</v>
      </c>
      <c r="O112" s="128" t="s">
        <v>42</v>
      </c>
    </row>
    <row r="113" spans="1:15" s="85" customFormat="1" ht="75" x14ac:dyDescent="0.3">
      <c r="A113" s="168">
        <f xml:space="preserve"> ROW() - 2</f>
        <v>111</v>
      </c>
      <c r="B113" s="124" t="s">
        <v>342</v>
      </c>
      <c r="C113" s="124" t="s">
        <v>223</v>
      </c>
      <c r="D113" s="127" t="s">
        <v>134</v>
      </c>
      <c r="E113" s="127">
        <f>SUM(Таблица91314[[#This Row],[Средний балл аттестата]:[Балл первоочередной]])</f>
        <v>3.94</v>
      </c>
      <c r="F113" s="127">
        <v>4.05</v>
      </c>
      <c r="G113" s="127" t="s">
        <v>733</v>
      </c>
      <c r="H113" s="127"/>
      <c r="I113" s="125" t="s">
        <v>1206</v>
      </c>
      <c r="J113" s="125" t="s">
        <v>5</v>
      </c>
      <c r="K113" s="125" t="s">
        <v>115</v>
      </c>
      <c r="L113" s="313" t="s">
        <v>7</v>
      </c>
      <c r="M113" s="125" t="s">
        <v>42</v>
      </c>
      <c r="N113" s="125"/>
      <c r="O113" s="128" t="s">
        <v>42</v>
      </c>
    </row>
    <row r="114" spans="1:15" s="85" customFormat="1" ht="37.5" x14ac:dyDescent="0.25">
      <c r="A114" s="168">
        <f t="shared" ref="A114:A134" si="4">ROW()-2</f>
        <v>112</v>
      </c>
      <c r="B114" s="124" t="s">
        <v>298</v>
      </c>
      <c r="C114" s="124" t="s">
        <v>222</v>
      </c>
      <c r="D114" s="125" t="s">
        <v>134</v>
      </c>
      <c r="E114" s="127">
        <f>SUM(Таблица91314[[#This Row],[Средний балл аттестата]:[Балл первоочередной]])</f>
        <v>3.94</v>
      </c>
      <c r="F114" s="127">
        <v>4</v>
      </c>
      <c r="G114" s="127" t="s">
        <v>733</v>
      </c>
      <c r="H114" s="127"/>
      <c r="I114" s="125" t="s">
        <v>477</v>
      </c>
      <c r="J114" s="125" t="s">
        <v>5</v>
      </c>
      <c r="K114" s="125"/>
      <c r="L114" s="125"/>
      <c r="M114" s="125" t="s">
        <v>42</v>
      </c>
      <c r="N114" s="125" t="s">
        <v>42</v>
      </c>
      <c r="O114" s="128" t="s">
        <v>42</v>
      </c>
    </row>
    <row r="115" spans="1:15" s="85" customFormat="1" ht="37.5" x14ac:dyDescent="0.3">
      <c r="A115" s="168">
        <f t="shared" si="4"/>
        <v>113</v>
      </c>
      <c r="B115" s="125" t="s">
        <v>569</v>
      </c>
      <c r="C115" s="125" t="s">
        <v>222</v>
      </c>
      <c r="D115" s="190" t="s">
        <v>136</v>
      </c>
      <c r="E115" s="127">
        <f>SUM(Таблица91314[[#This Row],[Средний балл аттестата]:[Балл первоочередной]])</f>
        <v>3.94</v>
      </c>
      <c r="F115" s="127">
        <v>4</v>
      </c>
      <c r="G115" s="125" t="s">
        <v>820</v>
      </c>
      <c r="H115" s="125"/>
      <c r="I115" s="125" t="s">
        <v>477</v>
      </c>
      <c r="J115" s="125" t="s">
        <v>5</v>
      </c>
      <c r="K115" s="125" t="s">
        <v>17</v>
      </c>
      <c r="L115" s="125"/>
      <c r="M115" s="125" t="s">
        <v>42</v>
      </c>
      <c r="N115" s="125" t="s">
        <v>42</v>
      </c>
      <c r="O115" s="125" t="s">
        <v>42</v>
      </c>
    </row>
    <row r="116" spans="1:15" s="85" customFormat="1" ht="37.5" x14ac:dyDescent="0.25">
      <c r="A116" s="303">
        <f t="shared" si="4"/>
        <v>114</v>
      </c>
      <c r="B116" s="125" t="s">
        <v>836</v>
      </c>
      <c r="C116" s="125" t="s">
        <v>222</v>
      </c>
      <c r="D116" s="125" t="s">
        <v>134</v>
      </c>
      <c r="E116" s="127">
        <f>SUM(Таблица91314[[#This Row],[Средний балл аттестата]:[Балл первоочередной]])</f>
        <v>3.94</v>
      </c>
      <c r="F116" s="127">
        <v>4</v>
      </c>
      <c r="G116" s="127" t="s">
        <v>733</v>
      </c>
      <c r="H116" s="127"/>
      <c r="I116" s="125" t="s">
        <v>477</v>
      </c>
      <c r="J116" s="125" t="s">
        <v>5</v>
      </c>
      <c r="K116" s="125" t="s">
        <v>115</v>
      </c>
      <c r="L116" s="125"/>
      <c r="M116" s="125" t="s">
        <v>42</v>
      </c>
      <c r="N116" s="125" t="s">
        <v>42</v>
      </c>
      <c r="O116" s="128" t="s">
        <v>42</v>
      </c>
    </row>
    <row r="117" spans="1:15" s="85" customFormat="1" ht="37.5" x14ac:dyDescent="0.25">
      <c r="A117" s="168">
        <f t="shared" si="4"/>
        <v>115</v>
      </c>
      <c r="B117" s="125" t="s">
        <v>305</v>
      </c>
      <c r="C117" s="125" t="s">
        <v>223</v>
      </c>
      <c r="D117" s="125" t="s">
        <v>134</v>
      </c>
      <c r="E117" s="127">
        <f>SUM(Таблица91314[[#This Row],[Средний балл аттестата]:[Балл первоочередной]])</f>
        <v>3.94</v>
      </c>
      <c r="F117" s="127">
        <v>4</v>
      </c>
      <c r="G117" s="127" t="s">
        <v>733</v>
      </c>
      <c r="H117" s="127"/>
      <c r="I117" s="125" t="s">
        <v>477</v>
      </c>
      <c r="J117" s="125" t="s">
        <v>5</v>
      </c>
      <c r="K117" s="125"/>
      <c r="L117" s="125"/>
      <c r="M117" s="125" t="s">
        <v>42</v>
      </c>
      <c r="N117" s="125"/>
      <c r="O117" s="125" t="s">
        <v>42</v>
      </c>
    </row>
    <row r="118" spans="1:15" s="352" customFormat="1" ht="37.5" x14ac:dyDescent="0.25">
      <c r="A118" s="168">
        <f t="shared" si="4"/>
        <v>116</v>
      </c>
      <c r="B118" s="181" t="s">
        <v>759</v>
      </c>
      <c r="C118" s="181" t="s">
        <v>223</v>
      </c>
      <c r="D118" s="181" t="s">
        <v>134</v>
      </c>
      <c r="E118" s="127">
        <f>SUM(Таблица91314[[#This Row],[Средний балл аттестата]:[Балл первоочередной]])</f>
        <v>3.9</v>
      </c>
      <c r="F118" s="182">
        <v>4</v>
      </c>
      <c r="G118" s="182" t="s">
        <v>733</v>
      </c>
      <c r="H118" s="182"/>
      <c r="I118" s="179" t="s">
        <v>477</v>
      </c>
      <c r="J118" s="179" t="s">
        <v>5</v>
      </c>
      <c r="K118" s="179"/>
      <c r="L118" s="179"/>
      <c r="M118" s="179" t="s">
        <v>42</v>
      </c>
      <c r="N118" s="178"/>
      <c r="O118" s="179" t="s">
        <v>42</v>
      </c>
    </row>
    <row r="119" spans="1:15" s="85" customFormat="1" ht="37.5" x14ac:dyDescent="0.3">
      <c r="A119" s="168">
        <f t="shared" si="4"/>
        <v>117</v>
      </c>
      <c r="B119" s="351" t="s">
        <v>864</v>
      </c>
      <c r="C119" s="365" t="s">
        <v>222</v>
      </c>
      <c r="D119" s="190" t="s">
        <v>134</v>
      </c>
      <c r="E119" s="127">
        <f>SUM(Таблица91314[[#This Row],[Средний балл аттестата]:[Балл первоочередной]])</f>
        <v>3.89</v>
      </c>
      <c r="F119" s="331">
        <v>4</v>
      </c>
      <c r="G119" s="190" t="s">
        <v>733</v>
      </c>
      <c r="H119" s="190"/>
      <c r="I119" s="190" t="s">
        <v>476</v>
      </c>
      <c r="J119" s="190" t="s">
        <v>17</v>
      </c>
      <c r="K119" s="190" t="s">
        <v>33</v>
      </c>
      <c r="L119" s="190" t="s">
        <v>5</v>
      </c>
      <c r="M119" s="190" t="s">
        <v>42</v>
      </c>
      <c r="N119" s="125" t="s">
        <v>42</v>
      </c>
      <c r="O119" s="125" t="s">
        <v>42</v>
      </c>
    </row>
    <row r="120" spans="1:15" s="85" customFormat="1" ht="37.5" x14ac:dyDescent="0.25">
      <c r="A120" s="168">
        <f t="shared" si="4"/>
        <v>118</v>
      </c>
      <c r="B120" s="125" t="s">
        <v>323</v>
      </c>
      <c r="C120" s="125" t="s">
        <v>223</v>
      </c>
      <c r="D120" s="125" t="s">
        <v>134</v>
      </c>
      <c r="E120" s="127">
        <f>SUM(Таблица91314[[#This Row],[Средний балл аттестата]:[Балл первоочередной]])</f>
        <v>3.89</v>
      </c>
      <c r="F120" s="127">
        <v>4</v>
      </c>
      <c r="G120" s="125" t="s">
        <v>733</v>
      </c>
      <c r="H120" s="125"/>
      <c r="I120" s="125" t="s">
        <v>477</v>
      </c>
      <c r="J120" s="125" t="s">
        <v>17</v>
      </c>
      <c r="K120" s="125" t="s">
        <v>5</v>
      </c>
      <c r="L120" s="125"/>
      <c r="M120" s="125" t="s">
        <v>42</v>
      </c>
      <c r="N120" s="125"/>
      <c r="O120" s="128" t="s">
        <v>42</v>
      </c>
    </row>
    <row r="121" spans="1:15" s="85" customFormat="1" ht="37.5" x14ac:dyDescent="0.25">
      <c r="A121" s="168">
        <f t="shared" si="4"/>
        <v>119</v>
      </c>
      <c r="B121" s="181" t="s">
        <v>973</v>
      </c>
      <c r="C121" s="181" t="s">
        <v>223</v>
      </c>
      <c r="D121" s="179" t="s">
        <v>134</v>
      </c>
      <c r="E121" s="127">
        <f>SUM(Таблица91314[[#This Row],[Средний балл аттестата]:[Балл первоочередной]])</f>
        <v>3.89</v>
      </c>
      <c r="F121" s="182">
        <v>4</v>
      </c>
      <c r="G121" s="179" t="s">
        <v>820</v>
      </c>
      <c r="H121" s="179"/>
      <c r="I121" s="179" t="s">
        <v>477</v>
      </c>
      <c r="J121" s="179" t="s">
        <v>1118</v>
      </c>
      <c r="K121" s="179" t="s">
        <v>5</v>
      </c>
      <c r="L121" s="179"/>
      <c r="M121" s="179" t="s">
        <v>42</v>
      </c>
      <c r="N121" s="178"/>
      <c r="O121" s="179" t="s">
        <v>42</v>
      </c>
    </row>
    <row r="122" spans="1:15" s="85" customFormat="1" ht="37.5" x14ac:dyDescent="0.25">
      <c r="A122" s="168">
        <f t="shared" si="4"/>
        <v>120</v>
      </c>
      <c r="B122" s="179" t="s">
        <v>1193</v>
      </c>
      <c r="C122" s="179" t="s">
        <v>223</v>
      </c>
      <c r="D122" s="179" t="s">
        <v>1194</v>
      </c>
      <c r="E122" s="340">
        <f>SUM(Таблица91314[[#This Row],[Средний балл аттестата]:[Балл первоочередной]])</f>
        <v>3.88</v>
      </c>
      <c r="F122" s="307">
        <v>3.95</v>
      </c>
      <c r="G122" s="357" t="s">
        <v>733</v>
      </c>
      <c r="H122" s="357"/>
      <c r="I122" s="179" t="s">
        <v>477</v>
      </c>
      <c r="J122" s="179" t="s">
        <v>5</v>
      </c>
      <c r="K122" s="307"/>
      <c r="L122" s="307"/>
      <c r="M122" s="307" t="s">
        <v>42</v>
      </c>
      <c r="N122" s="256" t="s">
        <v>42</v>
      </c>
      <c r="O122" s="307" t="s">
        <v>42</v>
      </c>
    </row>
    <row r="123" spans="1:15" s="85" customFormat="1" ht="37.5" x14ac:dyDescent="0.25">
      <c r="A123" s="168">
        <f t="shared" si="4"/>
        <v>121</v>
      </c>
      <c r="B123" s="124" t="s">
        <v>246</v>
      </c>
      <c r="C123" s="124" t="s">
        <v>222</v>
      </c>
      <c r="D123" s="125" t="s">
        <v>134</v>
      </c>
      <c r="E123" s="127">
        <f>SUM(Таблица91314[[#This Row],[Средний балл аттестата]:[Балл первоочередной]])</f>
        <v>3.88</v>
      </c>
      <c r="F123" s="127">
        <v>3.94</v>
      </c>
      <c r="G123" s="127" t="s">
        <v>733</v>
      </c>
      <c r="H123" s="127"/>
      <c r="I123" s="125" t="s">
        <v>477</v>
      </c>
      <c r="J123" s="125" t="s">
        <v>5</v>
      </c>
      <c r="K123" s="125" t="s">
        <v>17</v>
      </c>
      <c r="L123" s="125"/>
      <c r="M123" s="125" t="s">
        <v>42</v>
      </c>
      <c r="N123" s="125" t="s">
        <v>42</v>
      </c>
      <c r="O123" s="125" t="s">
        <v>42</v>
      </c>
    </row>
    <row r="124" spans="1:15" s="85" customFormat="1" ht="37.5" x14ac:dyDescent="0.25">
      <c r="A124" s="168">
        <f t="shared" si="4"/>
        <v>122</v>
      </c>
      <c r="B124" s="181" t="s">
        <v>491</v>
      </c>
      <c r="C124" s="181" t="s">
        <v>223</v>
      </c>
      <c r="D124" s="179" t="s">
        <v>134</v>
      </c>
      <c r="E124" s="127">
        <f>SUM(Таблица91314[[#This Row],[Средний балл аттестата]:[Балл первоочередной]])</f>
        <v>3.85</v>
      </c>
      <c r="F124" s="182">
        <v>3.94</v>
      </c>
      <c r="G124" s="179" t="s">
        <v>733</v>
      </c>
      <c r="H124" s="179"/>
      <c r="I124" s="179" t="s">
        <v>477</v>
      </c>
      <c r="J124" s="179" t="s">
        <v>5</v>
      </c>
      <c r="K124" s="179"/>
      <c r="L124" s="179"/>
      <c r="M124" s="179" t="s">
        <v>42</v>
      </c>
      <c r="N124" s="178"/>
      <c r="O124" s="179" t="s">
        <v>44</v>
      </c>
    </row>
    <row r="125" spans="1:15" s="85" customFormat="1" ht="37.5" x14ac:dyDescent="0.25">
      <c r="A125" s="168">
        <f t="shared" si="4"/>
        <v>123</v>
      </c>
      <c r="B125" s="125" t="s">
        <v>846</v>
      </c>
      <c r="C125" s="125" t="s">
        <v>223</v>
      </c>
      <c r="D125" s="125" t="s">
        <v>134</v>
      </c>
      <c r="E125" s="127">
        <f>SUM(Таблица91314[[#This Row],[Средний балл аттестата]:[Балл первоочередной]])</f>
        <v>3.85</v>
      </c>
      <c r="F125" s="127">
        <v>3.94</v>
      </c>
      <c r="G125" s="127" t="s">
        <v>733</v>
      </c>
      <c r="H125" s="127"/>
      <c r="I125" s="125" t="s">
        <v>477</v>
      </c>
      <c r="J125" s="125" t="s">
        <v>5</v>
      </c>
      <c r="K125" s="125"/>
      <c r="L125" s="125"/>
      <c r="M125" s="125" t="s">
        <v>42</v>
      </c>
      <c r="N125" s="125"/>
      <c r="O125" s="128" t="s">
        <v>44</v>
      </c>
    </row>
    <row r="126" spans="1:15" s="85" customFormat="1" ht="37.5" x14ac:dyDescent="0.3">
      <c r="A126" s="168">
        <f t="shared" si="4"/>
        <v>124</v>
      </c>
      <c r="B126" s="190" t="s">
        <v>934</v>
      </c>
      <c r="C126" s="125" t="s">
        <v>223</v>
      </c>
      <c r="D126" s="190" t="s">
        <v>134</v>
      </c>
      <c r="E126" s="331">
        <f>SUM(Таблица91314[[#This Row],[Средний балл аттестата]:[Балл первоочередной]])</f>
        <v>3.84</v>
      </c>
      <c r="F126" s="190">
        <v>3.94</v>
      </c>
      <c r="G126" s="331" t="s">
        <v>820</v>
      </c>
      <c r="H126" s="331"/>
      <c r="I126" s="190" t="s">
        <v>476</v>
      </c>
      <c r="J126" s="190" t="s">
        <v>5</v>
      </c>
      <c r="K126" s="190" t="s">
        <v>17</v>
      </c>
      <c r="L126" s="190"/>
      <c r="M126" s="190" t="s">
        <v>42</v>
      </c>
      <c r="N126" s="190"/>
      <c r="O126" s="332" t="s">
        <v>42</v>
      </c>
    </row>
    <row r="127" spans="1:15" s="85" customFormat="1" ht="37.5" x14ac:dyDescent="0.25">
      <c r="A127" s="168">
        <f t="shared" si="4"/>
        <v>125</v>
      </c>
      <c r="B127" s="314" t="s">
        <v>941</v>
      </c>
      <c r="C127" s="345" t="s">
        <v>222</v>
      </c>
      <c r="D127" s="125" t="s">
        <v>134</v>
      </c>
      <c r="E127" s="127">
        <f>SUM(Таблица91314[[#This Row],[Средний балл аттестата]:[Балл первоочередной]])</f>
        <v>3.83</v>
      </c>
      <c r="F127" s="127">
        <v>3.94</v>
      </c>
      <c r="G127" s="125" t="s">
        <v>733</v>
      </c>
      <c r="H127" s="125"/>
      <c r="I127" s="125" t="s">
        <v>477</v>
      </c>
      <c r="J127" s="125" t="s">
        <v>6</v>
      </c>
      <c r="K127" s="125" t="s">
        <v>5</v>
      </c>
      <c r="L127" s="125"/>
      <c r="M127" s="125" t="s">
        <v>42</v>
      </c>
      <c r="N127" s="125" t="s">
        <v>42</v>
      </c>
      <c r="O127" s="128" t="s">
        <v>42</v>
      </c>
    </row>
    <row r="128" spans="1:15" s="349" customFormat="1" ht="37.5" x14ac:dyDescent="0.25">
      <c r="A128" s="168">
        <f t="shared" si="4"/>
        <v>126</v>
      </c>
      <c r="B128" s="125" t="s">
        <v>1078</v>
      </c>
      <c r="C128" s="125" t="s">
        <v>223</v>
      </c>
      <c r="D128" s="125" t="s">
        <v>136</v>
      </c>
      <c r="E128" s="340">
        <f>SUM(Таблица91314[[#This Row],[Средний балл аттестата]:[Балл первоочередной]])</f>
        <v>3.83</v>
      </c>
      <c r="F128" s="337">
        <v>3.94</v>
      </c>
      <c r="G128" s="340" t="s">
        <v>733</v>
      </c>
      <c r="H128" s="340"/>
      <c r="I128" s="125" t="s">
        <v>477</v>
      </c>
      <c r="J128" s="125" t="s">
        <v>5</v>
      </c>
      <c r="K128" s="337"/>
      <c r="L128" s="337"/>
      <c r="M128" s="125" t="s">
        <v>42</v>
      </c>
      <c r="N128" s="337"/>
      <c r="O128" s="125" t="s">
        <v>42</v>
      </c>
    </row>
    <row r="129" spans="1:15" s="349" customFormat="1" ht="56.25" x14ac:dyDescent="0.25">
      <c r="A129" s="168">
        <f t="shared" si="4"/>
        <v>127</v>
      </c>
      <c r="B129" s="125" t="s">
        <v>875</v>
      </c>
      <c r="C129" s="125" t="s">
        <v>223</v>
      </c>
      <c r="D129" s="125" t="s">
        <v>134</v>
      </c>
      <c r="E129" s="127">
        <f>SUM(Таблица91314[[#This Row],[Средний балл аттестата]:[Балл первоочередной]])</f>
        <v>3.83</v>
      </c>
      <c r="F129" s="125">
        <v>3.93</v>
      </c>
      <c r="G129" s="127" t="s">
        <v>820</v>
      </c>
      <c r="H129" s="127"/>
      <c r="I129" s="125" t="s">
        <v>1148</v>
      </c>
      <c r="J129" s="125" t="s">
        <v>5</v>
      </c>
      <c r="K129" s="125"/>
      <c r="L129" s="125"/>
      <c r="M129" s="125" t="s">
        <v>42</v>
      </c>
      <c r="N129" s="125" t="s">
        <v>168</v>
      </c>
      <c r="O129" s="125" t="s">
        <v>42</v>
      </c>
    </row>
    <row r="130" spans="1:15" s="349" customFormat="1" ht="113.25" customHeight="1" x14ac:dyDescent="0.25">
      <c r="A130" s="168">
        <f t="shared" si="4"/>
        <v>128</v>
      </c>
      <c r="B130" s="125" t="s">
        <v>1039</v>
      </c>
      <c r="C130" s="125" t="s">
        <v>223</v>
      </c>
      <c r="D130" s="125" t="s">
        <v>136</v>
      </c>
      <c r="E130" s="127">
        <f>SUM(Таблица91314[[#This Row],[Средний балл аттестата]:[Балл первоочередной]])</f>
        <v>3.83</v>
      </c>
      <c r="F130" s="127">
        <v>3.9</v>
      </c>
      <c r="G130" s="127" t="s">
        <v>733</v>
      </c>
      <c r="H130" s="127"/>
      <c r="I130" s="125" t="s">
        <v>477</v>
      </c>
      <c r="J130" s="125" t="s">
        <v>5</v>
      </c>
      <c r="K130" s="125"/>
      <c r="L130" s="125"/>
      <c r="M130" s="125" t="s">
        <v>42</v>
      </c>
      <c r="N130" s="125"/>
      <c r="O130" s="128" t="s">
        <v>42</v>
      </c>
    </row>
    <row r="131" spans="1:15" s="349" customFormat="1" ht="61.5" customHeight="1" x14ac:dyDescent="0.25">
      <c r="A131" s="168">
        <f t="shared" si="4"/>
        <v>129</v>
      </c>
      <c r="B131" s="179" t="s">
        <v>743</v>
      </c>
      <c r="C131" s="179" t="s">
        <v>222</v>
      </c>
      <c r="D131" s="125" t="s">
        <v>134</v>
      </c>
      <c r="E131" s="127">
        <f>SUM(Таблица91314[[#This Row],[Средний балл аттестата]:[Балл первоочередной]])</f>
        <v>3.81</v>
      </c>
      <c r="F131" s="182">
        <v>3.89</v>
      </c>
      <c r="G131" s="127" t="s">
        <v>965</v>
      </c>
      <c r="H131" s="127"/>
      <c r="I131" s="125" t="s">
        <v>477</v>
      </c>
      <c r="J131" s="125" t="s">
        <v>5</v>
      </c>
      <c r="K131" s="125"/>
      <c r="L131" s="125"/>
      <c r="M131" s="125" t="s">
        <v>42</v>
      </c>
      <c r="N131" s="125" t="s">
        <v>42</v>
      </c>
      <c r="O131" s="128" t="s">
        <v>42</v>
      </c>
    </row>
    <row r="132" spans="1:15" s="377" customFormat="1" ht="37.5" x14ac:dyDescent="0.25">
      <c r="A132" s="168">
        <f t="shared" si="4"/>
        <v>130</v>
      </c>
      <c r="B132" s="179" t="s">
        <v>1040</v>
      </c>
      <c r="C132" s="179" t="s">
        <v>223</v>
      </c>
      <c r="D132" s="179" t="s">
        <v>136</v>
      </c>
      <c r="E132" s="127">
        <f>SUM(Таблица91314[[#This Row],[Средний балл аттестата]:[Балл первоочередной]])</f>
        <v>3.81</v>
      </c>
      <c r="F132" s="179">
        <v>3.89</v>
      </c>
      <c r="G132" s="182" t="s">
        <v>820</v>
      </c>
      <c r="H132" s="182"/>
      <c r="I132" s="179" t="s">
        <v>476</v>
      </c>
      <c r="J132" s="179" t="s">
        <v>5</v>
      </c>
      <c r="K132" s="179" t="s">
        <v>110</v>
      </c>
      <c r="L132" s="179" t="s">
        <v>1157</v>
      </c>
      <c r="M132" s="179" t="s">
        <v>42</v>
      </c>
      <c r="N132" s="128"/>
      <c r="O132" s="179" t="s">
        <v>42</v>
      </c>
    </row>
    <row r="133" spans="1:15" s="85" customFormat="1" ht="75" x14ac:dyDescent="0.25">
      <c r="A133" s="168">
        <f t="shared" si="4"/>
        <v>131</v>
      </c>
      <c r="B133" s="179" t="s">
        <v>856</v>
      </c>
      <c r="C133" s="179" t="s">
        <v>222</v>
      </c>
      <c r="D133" s="179" t="s">
        <v>134</v>
      </c>
      <c r="E133" s="127">
        <f>SUM(Таблица91314[[#This Row],[Средний балл аттестата]:[Балл первоочередной]])</f>
        <v>3.79</v>
      </c>
      <c r="F133" s="182">
        <v>3.88</v>
      </c>
      <c r="G133" s="179" t="s">
        <v>733</v>
      </c>
      <c r="H133" s="179"/>
      <c r="I133" s="179" t="s">
        <v>477</v>
      </c>
      <c r="J133" s="125" t="s">
        <v>17</v>
      </c>
      <c r="K133" s="179" t="s">
        <v>1071</v>
      </c>
      <c r="L133" s="179" t="s">
        <v>5</v>
      </c>
      <c r="M133" s="179" t="s">
        <v>42</v>
      </c>
      <c r="N133" s="178" t="s">
        <v>42</v>
      </c>
      <c r="O133" s="179" t="s">
        <v>42</v>
      </c>
    </row>
    <row r="134" spans="1:15" s="85" customFormat="1" ht="75" x14ac:dyDescent="0.25">
      <c r="A134" s="168">
        <f t="shared" si="4"/>
        <v>132</v>
      </c>
      <c r="B134" s="342" t="s">
        <v>271</v>
      </c>
      <c r="C134" s="341" t="s">
        <v>223</v>
      </c>
      <c r="D134" s="125" t="s">
        <v>134</v>
      </c>
      <c r="E134" s="127">
        <f>SUM(Таблица91314[[#This Row],[Средний балл аттестата]:[Балл первоочередной]])</f>
        <v>3.78</v>
      </c>
      <c r="F134" s="343">
        <v>3.88</v>
      </c>
      <c r="G134" s="125" t="s">
        <v>733</v>
      </c>
      <c r="H134" s="125"/>
      <c r="I134" s="125" t="s">
        <v>477</v>
      </c>
      <c r="J134" s="125" t="s">
        <v>17</v>
      </c>
      <c r="K134" s="125" t="s">
        <v>5</v>
      </c>
      <c r="L134" s="125" t="s">
        <v>810</v>
      </c>
      <c r="M134" s="125" t="s">
        <v>42</v>
      </c>
      <c r="N134" s="125"/>
      <c r="O134" s="128" t="s">
        <v>44</v>
      </c>
    </row>
    <row r="135" spans="1:15" s="85" customFormat="1" ht="37.5" x14ac:dyDescent="0.3">
      <c r="A135" s="168">
        <f xml:space="preserve"> ROW()-2</f>
        <v>133</v>
      </c>
      <c r="B135" s="306" t="s">
        <v>976</v>
      </c>
      <c r="C135" s="179" t="s">
        <v>223</v>
      </c>
      <c r="D135" s="306" t="s">
        <v>134</v>
      </c>
      <c r="E135" s="329">
        <f>SUM(Таблица91314[[#This Row],[Средний балл аттестата]:[Балл первоочередной]])</f>
        <v>3.76</v>
      </c>
      <c r="F135" s="330">
        <v>3.85</v>
      </c>
      <c r="G135" s="329" t="s">
        <v>733</v>
      </c>
      <c r="H135" s="329"/>
      <c r="I135" s="190" t="s">
        <v>477</v>
      </c>
      <c r="J135" s="190" t="s">
        <v>5</v>
      </c>
      <c r="K135" s="346"/>
      <c r="L135" s="330"/>
      <c r="M135" s="190" t="s">
        <v>42</v>
      </c>
      <c r="N135" s="330"/>
      <c r="O135" s="332" t="s">
        <v>42</v>
      </c>
    </row>
    <row r="136" spans="1:15" s="85" customFormat="1" ht="37.5" x14ac:dyDescent="0.25">
      <c r="A136" s="303">
        <f t="shared" ref="A136:A145" si="5">ROW()-2</f>
        <v>134</v>
      </c>
      <c r="B136" s="256" t="s">
        <v>1154</v>
      </c>
      <c r="C136" s="256" t="s">
        <v>223</v>
      </c>
      <c r="D136" s="256" t="s">
        <v>134</v>
      </c>
      <c r="E136" s="319">
        <f>SUM(Таблица91314[[#This Row],[Средний балл аттестата]:[Балл первоочередной]])</f>
        <v>3.71</v>
      </c>
      <c r="F136" s="256">
        <v>3.85</v>
      </c>
      <c r="G136" s="319" t="s">
        <v>733</v>
      </c>
      <c r="H136" s="319"/>
      <c r="I136" s="256" t="s">
        <v>477</v>
      </c>
      <c r="J136" s="256" t="s">
        <v>5</v>
      </c>
      <c r="K136" s="256"/>
      <c r="L136" s="256"/>
      <c r="M136" s="256" t="s">
        <v>42</v>
      </c>
      <c r="N136" s="256" t="s">
        <v>42</v>
      </c>
      <c r="O136" s="256" t="s">
        <v>42</v>
      </c>
    </row>
    <row r="137" spans="1:15" s="85" customFormat="1" ht="75" x14ac:dyDescent="0.25">
      <c r="A137" s="168">
        <f t="shared" si="5"/>
        <v>135</v>
      </c>
      <c r="B137" s="179" t="s">
        <v>1172</v>
      </c>
      <c r="C137" s="179" t="s">
        <v>223</v>
      </c>
      <c r="D137" s="179" t="s">
        <v>134</v>
      </c>
      <c r="E137" s="340">
        <f>SUM(Таблица91314[[#This Row],[Средний балл аттестата]:[Балл первоочередной]])</f>
        <v>3.69</v>
      </c>
      <c r="F137" s="337">
        <v>3.83</v>
      </c>
      <c r="G137" s="340" t="s">
        <v>733</v>
      </c>
      <c r="H137" s="367"/>
      <c r="I137" s="125" t="s">
        <v>477</v>
      </c>
      <c r="J137" s="125" t="s">
        <v>5</v>
      </c>
      <c r="K137" s="125" t="s">
        <v>17</v>
      </c>
      <c r="L137" s="125" t="s">
        <v>7</v>
      </c>
      <c r="M137" s="337" t="s">
        <v>42</v>
      </c>
      <c r="N137" s="337" t="s">
        <v>42</v>
      </c>
      <c r="O137" s="128" t="s">
        <v>44</v>
      </c>
    </row>
    <row r="138" spans="1:15" s="85" customFormat="1" ht="37.5" x14ac:dyDescent="0.3">
      <c r="A138" s="168">
        <f t="shared" si="5"/>
        <v>136</v>
      </c>
      <c r="B138" s="306" t="s">
        <v>1097</v>
      </c>
      <c r="C138" s="181" t="s">
        <v>223</v>
      </c>
      <c r="D138" s="306" t="s">
        <v>136</v>
      </c>
      <c r="E138" s="127">
        <f>SUM(Таблица91314[[#This Row],[Средний балл аттестата]:[Балл первоочередной]])</f>
        <v>3.65</v>
      </c>
      <c r="F138" s="182">
        <v>3.83</v>
      </c>
      <c r="G138" s="179" t="s">
        <v>965</v>
      </c>
      <c r="H138" s="179"/>
      <c r="I138" s="179" t="s">
        <v>477</v>
      </c>
      <c r="J138" s="179" t="s">
        <v>17</v>
      </c>
      <c r="K138" s="179" t="s">
        <v>33</v>
      </c>
      <c r="L138" s="179" t="s">
        <v>5</v>
      </c>
      <c r="M138" s="179" t="s">
        <v>42</v>
      </c>
      <c r="N138" s="178" t="s">
        <v>42</v>
      </c>
      <c r="O138" s="179" t="s">
        <v>42</v>
      </c>
    </row>
    <row r="139" spans="1:15" s="85" customFormat="1" ht="37.5" x14ac:dyDescent="0.25">
      <c r="A139" s="168">
        <f t="shared" si="5"/>
        <v>137</v>
      </c>
      <c r="B139" s="179" t="s">
        <v>457</v>
      </c>
      <c r="C139" s="179" t="s">
        <v>222</v>
      </c>
      <c r="D139" s="179" t="s">
        <v>134</v>
      </c>
      <c r="E139" s="127">
        <f>SUM(Таблица91314[[#This Row],[Средний балл аттестата]:[Балл первоочередной]])</f>
        <v>3.57</v>
      </c>
      <c r="F139" s="182">
        <v>3.81</v>
      </c>
      <c r="G139" s="182" t="s">
        <v>733</v>
      </c>
      <c r="H139" s="182"/>
      <c r="I139" s="179" t="s">
        <v>476</v>
      </c>
      <c r="J139" s="179" t="s">
        <v>5</v>
      </c>
      <c r="K139" s="179" t="s">
        <v>493</v>
      </c>
      <c r="L139" s="179"/>
      <c r="M139" s="179" t="s">
        <v>42</v>
      </c>
      <c r="N139" s="178" t="s">
        <v>42</v>
      </c>
      <c r="O139" s="179" t="s">
        <v>42</v>
      </c>
    </row>
    <row r="140" spans="1:15" s="85" customFormat="1" ht="112.5" x14ac:dyDescent="0.25">
      <c r="A140" s="168">
        <f t="shared" si="5"/>
        <v>138</v>
      </c>
      <c r="B140" s="125" t="s">
        <v>533</v>
      </c>
      <c r="C140" s="125" t="s">
        <v>223</v>
      </c>
      <c r="D140" s="125" t="s">
        <v>134</v>
      </c>
      <c r="E140" s="127">
        <f>SUM(Таблица91314[[#This Row],[Средний балл аттестата]:[Балл первоочередной]])</f>
        <v>3.56</v>
      </c>
      <c r="F140" s="127">
        <v>3.81</v>
      </c>
      <c r="G140" s="127" t="s">
        <v>820</v>
      </c>
      <c r="H140" s="127"/>
      <c r="I140" s="125" t="s">
        <v>476</v>
      </c>
      <c r="J140" s="125" t="s">
        <v>33</v>
      </c>
      <c r="K140" s="125" t="s">
        <v>5</v>
      </c>
      <c r="L140" s="125" t="s">
        <v>17</v>
      </c>
      <c r="M140" s="125" t="s">
        <v>42</v>
      </c>
      <c r="N140" s="125" t="s">
        <v>556</v>
      </c>
      <c r="O140" s="125" t="s">
        <v>42</v>
      </c>
    </row>
    <row r="141" spans="1:15" s="85" customFormat="1" ht="88.5" customHeight="1" x14ac:dyDescent="0.3">
      <c r="A141" s="168">
        <f t="shared" si="5"/>
        <v>139</v>
      </c>
      <c r="B141" s="306" t="s">
        <v>565</v>
      </c>
      <c r="C141" s="306" t="s">
        <v>222</v>
      </c>
      <c r="D141" s="306" t="s">
        <v>134</v>
      </c>
      <c r="E141" s="127">
        <f>SUM(Таблица91314[[#This Row],[Средний балл аттестата]:[Балл первоочередной]])</f>
        <v>3.47</v>
      </c>
      <c r="F141" s="127">
        <v>3.79</v>
      </c>
      <c r="G141" s="125" t="s">
        <v>733</v>
      </c>
      <c r="H141" s="341"/>
      <c r="I141" s="125" t="s">
        <v>477</v>
      </c>
      <c r="J141" s="125" t="s">
        <v>5</v>
      </c>
      <c r="K141" s="125" t="s">
        <v>1071</v>
      </c>
      <c r="L141" s="125"/>
      <c r="M141" s="125" t="s">
        <v>42</v>
      </c>
      <c r="N141" s="125" t="s">
        <v>42</v>
      </c>
      <c r="O141" s="128" t="s">
        <v>42</v>
      </c>
    </row>
    <row r="142" spans="1:15" s="85" customFormat="1" ht="37.5" x14ac:dyDescent="0.3">
      <c r="A142" s="168">
        <f t="shared" si="5"/>
        <v>140</v>
      </c>
      <c r="B142" s="351" t="s">
        <v>1057</v>
      </c>
      <c r="C142" s="338" t="s">
        <v>223</v>
      </c>
      <c r="D142" s="190" t="s">
        <v>134</v>
      </c>
      <c r="E142" s="331">
        <f>SUM(Таблица91314[[#This Row],[Средний балл аттестата]:[Балл первоочередной]])</f>
        <v>3.38</v>
      </c>
      <c r="F142" s="351">
        <v>3.78</v>
      </c>
      <c r="G142" s="331" t="s">
        <v>733</v>
      </c>
      <c r="H142" s="331"/>
      <c r="I142" s="190" t="s">
        <v>477</v>
      </c>
      <c r="J142" s="190" t="s">
        <v>5</v>
      </c>
      <c r="K142" s="190"/>
      <c r="L142" s="190"/>
      <c r="M142" s="190" t="s">
        <v>42</v>
      </c>
      <c r="N142" s="190"/>
      <c r="O142" s="332" t="s">
        <v>44</v>
      </c>
    </row>
    <row r="143" spans="1:15" s="85" customFormat="1" ht="91.5" customHeight="1" x14ac:dyDescent="0.25">
      <c r="A143" s="168">
        <f t="shared" si="5"/>
        <v>141</v>
      </c>
      <c r="B143" s="181" t="s">
        <v>790</v>
      </c>
      <c r="C143" s="181" t="s">
        <v>222</v>
      </c>
      <c r="D143" s="179" t="s">
        <v>134</v>
      </c>
      <c r="E143" s="127">
        <f>SUM(Таблица91314[[#This Row],[Средний балл аттестата]:[Балл первоочередной]])</f>
        <v>3.38</v>
      </c>
      <c r="F143" s="182">
        <v>3.76</v>
      </c>
      <c r="G143" s="182" t="s">
        <v>733</v>
      </c>
      <c r="H143" s="179"/>
      <c r="I143" s="179" t="s">
        <v>476</v>
      </c>
      <c r="J143" s="179" t="s">
        <v>6</v>
      </c>
      <c r="K143" s="179" t="s">
        <v>17</v>
      </c>
      <c r="L143" s="307" t="s">
        <v>5</v>
      </c>
      <c r="M143" s="179" t="s">
        <v>42</v>
      </c>
      <c r="N143" s="178" t="s">
        <v>42</v>
      </c>
      <c r="O143" s="179" t="s">
        <v>42</v>
      </c>
    </row>
    <row r="144" spans="1:15" s="85" customFormat="1" ht="37.5" x14ac:dyDescent="0.25">
      <c r="A144" s="168">
        <f t="shared" si="5"/>
        <v>142</v>
      </c>
      <c r="B144" s="125" t="s">
        <v>891</v>
      </c>
      <c r="C144" s="125" t="s">
        <v>223</v>
      </c>
      <c r="D144" s="125" t="s">
        <v>134</v>
      </c>
      <c r="E144" s="127">
        <f>SUM(Таблица91314[[#This Row],[Средний балл аттестата]:[Балл первоочередной]])</f>
        <v>3.19</v>
      </c>
      <c r="F144" s="127">
        <v>3.75</v>
      </c>
      <c r="G144" s="125" t="s">
        <v>733</v>
      </c>
      <c r="H144" s="125"/>
      <c r="I144" s="125" t="s">
        <v>477</v>
      </c>
      <c r="J144" s="125" t="s">
        <v>17</v>
      </c>
      <c r="K144" s="125" t="s">
        <v>5</v>
      </c>
      <c r="L144" s="125"/>
      <c r="M144" s="125" t="s">
        <v>42</v>
      </c>
      <c r="N144" s="125"/>
      <c r="O144" s="128" t="s">
        <v>44</v>
      </c>
    </row>
    <row r="145" spans="1:15" s="85" customFormat="1" ht="37.5" x14ac:dyDescent="0.3">
      <c r="A145" s="168">
        <f t="shared" si="5"/>
        <v>143</v>
      </c>
      <c r="B145" s="306" t="s">
        <v>931</v>
      </c>
      <c r="C145" s="179" t="s">
        <v>223</v>
      </c>
      <c r="D145" s="306" t="s">
        <v>134</v>
      </c>
      <c r="E145" s="331">
        <f>SUM(Таблица91314[[#This Row],[Средний балл аттестата]:[Балл первоочередной]])</f>
        <v>104.33</v>
      </c>
      <c r="F145" s="306">
        <v>3.74</v>
      </c>
      <c r="G145" s="344" t="s">
        <v>733</v>
      </c>
      <c r="H145" s="344"/>
      <c r="I145" s="306" t="s">
        <v>477</v>
      </c>
      <c r="J145" s="306" t="s">
        <v>5</v>
      </c>
      <c r="K145" s="306" t="s">
        <v>6</v>
      </c>
      <c r="L145" s="306"/>
      <c r="M145" s="306" t="s">
        <v>42</v>
      </c>
      <c r="N145" s="210"/>
      <c r="O145" s="306" t="s">
        <v>42</v>
      </c>
    </row>
    <row r="146" spans="1:15" s="85" customFormat="1" ht="56.25" x14ac:dyDescent="0.25">
      <c r="A146" s="168">
        <f xml:space="preserve"> ROW()-2</f>
        <v>144</v>
      </c>
      <c r="B146" s="124" t="s">
        <v>913</v>
      </c>
      <c r="C146" s="124" t="s">
        <v>223</v>
      </c>
      <c r="D146" s="125" t="s">
        <v>134</v>
      </c>
      <c r="E146" s="127">
        <f>SUM(Таблица91314[[#This Row],[Средний балл аттестата]:[Балл первоочередной]])</f>
        <v>4.8099999999999996</v>
      </c>
      <c r="F146" s="127">
        <v>3.74</v>
      </c>
      <c r="G146" s="127" t="s">
        <v>733</v>
      </c>
      <c r="H146" s="127"/>
      <c r="I146" s="125" t="s">
        <v>477</v>
      </c>
      <c r="J146" s="125" t="s">
        <v>115</v>
      </c>
      <c r="K146" s="125" t="s">
        <v>17</v>
      </c>
      <c r="L146" s="125" t="s">
        <v>897</v>
      </c>
      <c r="M146" s="125" t="s">
        <v>42</v>
      </c>
      <c r="N146" s="125"/>
      <c r="O146" s="128" t="s">
        <v>44</v>
      </c>
    </row>
    <row r="147" spans="1:15" s="85" customFormat="1" ht="131.25" x14ac:dyDescent="0.25">
      <c r="A147" s="168">
        <f xml:space="preserve"> ROW()-2</f>
        <v>145</v>
      </c>
      <c r="B147" s="181" t="s">
        <v>757</v>
      </c>
      <c r="C147" s="181" t="s">
        <v>223</v>
      </c>
      <c r="D147" s="179" t="s">
        <v>134</v>
      </c>
      <c r="E147" s="127">
        <f>SUM(Таблица91314[[#This Row],[Средний балл аттестата]:[Балл первоочередной]])</f>
        <v>4.78</v>
      </c>
      <c r="F147" s="182">
        <v>3.73</v>
      </c>
      <c r="G147" s="182" t="s">
        <v>733</v>
      </c>
      <c r="H147" s="182"/>
      <c r="I147" s="179" t="s">
        <v>477</v>
      </c>
      <c r="J147" s="179" t="s">
        <v>5</v>
      </c>
      <c r="K147" s="179" t="s">
        <v>7</v>
      </c>
      <c r="L147" s="179" t="s">
        <v>758</v>
      </c>
      <c r="M147" s="179" t="s">
        <v>42</v>
      </c>
      <c r="N147" s="178" t="s">
        <v>202</v>
      </c>
      <c r="O147" s="179" t="s">
        <v>44</v>
      </c>
    </row>
    <row r="148" spans="1:15" s="85" customFormat="1" ht="37.5" x14ac:dyDescent="0.25">
      <c r="A148" s="168">
        <f xml:space="preserve"> ROW()-2</f>
        <v>146</v>
      </c>
      <c r="B148" s="125" t="s">
        <v>575</v>
      </c>
      <c r="C148" s="125" t="s">
        <v>223</v>
      </c>
      <c r="D148" s="125" t="s">
        <v>134</v>
      </c>
      <c r="E148" s="127">
        <f>SUM(Таблица91314[[#This Row],[Средний балл аттестата]:[Балл первоочередной]])</f>
        <v>4.71</v>
      </c>
      <c r="F148" s="127">
        <v>3.69</v>
      </c>
      <c r="G148" s="125" t="s">
        <v>965</v>
      </c>
      <c r="H148" s="125"/>
      <c r="I148" s="125" t="s">
        <v>477</v>
      </c>
      <c r="J148" s="125" t="s">
        <v>17</v>
      </c>
      <c r="K148" s="125" t="s">
        <v>5</v>
      </c>
      <c r="L148" s="125" t="s">
        <v>33</v>
      </c>
      <c r="M148" s="125" t="s">
        <v>42</v>
      </c>
      <c r="N148" s="125"/>
      <c r="O148" s="125" t="s">
        <v>42</v>
      </c>
    </row>
    <row r="149" spans="1:15" s="192" customFormat="1" ht="37.5" x14ac:dyDescent="0.25">
      <c r="A149" s="199">
        <f xml:space="preserve"> ROW() - 2</f>
        <v>147</v>
      </c>
      <c r="B149" s="179" t="s">
        <v>1045</v>
      </c>
      <c r="C149" s="179" t="s">
        <v>223</v>
      </c>
      <c r="D149" s="179" t="s">
        <v>134</v>
      </c>
      <c r="E149" s="127">
        <f>SUM(Таблица91314[[#This Row],[Средний балл аттестата]:[Балл первоочередной]])</f>
        <v>4.71</v>
      </c>
      <c r="F149" s="127">
        <v>3.69</v>
      </c>
      <c r="G149" s="127" t="s">
        <v>733</v>
      </c>
      <c r="H149" s="127"/>
      <c r="I149" s="125" t="s">
        <v>477</v>
      </c>
      <c r="J149" s="125" t="s">
        <v>3</v>
      </c>
      <c r="K149" s="125" t="s">
        <v>5</v>
      </c>
      <c r="L149" s="125"/>
      <c r="M149" s="125" t="s">
        <v>42</v>
      </c>
      <c r="N149" s="125"/>
      <c r="O149" s="128" t="s">
        <v>44</v>
      </c>
    </row>
    <row r="150" spans="1:15" s="85" customFormat="1" ht="37.5" x14ac:dyDescent="0.3">
      <c r="A150" s="168">
        <f t="shared" ref="A150:A155" si="6">ROW()-2</f>
        <v>148</v>
      </c>
      <c r="B150" s="306" t="s">
        <v>871</v>
      </c>
      <c r="C150" s="179" t="s">
        <v>223</v>
      </c>
      <c r="D150" s="306" t="s">
        <v>134</v>
      </c>
      <c r="E150" s="331">
        <f>SUM(Таблица91314[[#This Row],[Средний балл аттестата]:[Балл первоочередной]])</f>
        <v>4.59</v>
      </c>
      <c r="F150" s="306">
        <v>3.68</v>
      </c>
      <c r="G150" s="344" t="s">
        <v>733</v>
      </c>
      <c r="H150" s="344"/>
      <c r="I150" s="306" t="s">
        <v>477</v>
      </c>
      <c r="J150" s="306" t="s">
        <v>5</v>
      </c>
      <c r="K150" s="306"/>
      <c r="L150" s="306"/>
      <c r="M150" s="306" t="s">
        <v>42</v>
      </c>
      <c r="N150" s="210"/>
      <c r="O150" s="306" t="s">
        <v>44</v>
      </c>
    </row>
    <row r="151" spans="1:15" s="85" customFormat="1" ht="56.25" x14ac:dyDescent="0.25">
      <c r="A151" s="168">
        <f t="shared" si="6"/>
        <v>149</v>
      </c>
      <c r="B151" s="181" t="s">
        <v>1024</v>
      </c>
      <c r="C151" s="181" t="s">
        <v>223</v>
      </c>
      <c r="D151" s="179" t="s">
        <v>134</v>
      </c>
      <c r="E151" s="127">
        <f>SUM(Таблица91314[[#This Row],[Средний балл аттестата]:[Балл первоочередной]])</f>
        <v>4.5</v>
      </c>
      <c r="F151" s="182">
        <v>3.67</v>
      </c>
      <c r="G151" s="179" t="s">
        <v>733</v>
      </c>
      <c r="H151" s="179"/>
      <c r="I151" s="179" t="s">
        <v>1064</v>
      </c>
      <c r="J151" s="179" t="s">
        <v>7</v>
      </c>
      <c r="K151" s="179" t="s">
        <v>5</v>
      </c>
      <c r="L151" s="179"/>
      <c r="M151" s="179" t="s">
        <v>42</v>
      </c>
      <c r="N151" s="178" t="s">
        <v>42</v>
      </c>
      <c r="O151" s="179" t="s">
        <v>44</v>
      </c>
    </row>
    <row r="152" spans="1:15" s="85" customFormat="1" ht="56.25" x14ac:dyDescent="0.25">
      <c r="A152" s="168">
        <f t="shared" si="6"/>
        <v>150</v>
      </c>
      <c r="B152" s="124" t="s">
        <v>832</v>
      </c>
      <c r="C152" s="124" t="s">
        <v>222</v>
      </c>
      <c r="D152" s="125" t="s">
        <v>134</v>
      </c>
      <c r="E152" s="127">
        <f>SUM(Таблица91314[[#This Row],[Средний балл аттестата]:[Балл первоочередной]])</f>
        <v>4.41</v>
      </c>
      <c r="F152" s="127">
        <v>3.67</v>
      </c>
      <c r="G152" s="125" t="s">
        <v>733</v>
      </c>
      <c r="H152" s="125"/>
      <c r="I152" s="125" t="s">
        <v>477</v>
      </c>
      <c r="J152" s="125" t="s">
        <v>7</v>
      </c>
      <c r="K152" s="125" t="s">
        <v>110</v>
      </c>
      <c r="L152" s="125" t="s">
        <v>1051</v>
      </c>
      <c r="M152" s="125" t="s">
        <v>42</v>
      </c>
      <c r="N152" s="125" t="s">
        <v>42</v>
      </c>
      <c r="O152" s="128" t="s">
        <v>44</v>
      </c>
    </row>
    <row r="153" spans="1:15" s="85" customFormat="1" ht="37.5" x14ac:dyDescent="0.25">
      <c r="A153" s="168">
        <f t="shared" si="6"/>
        <v>151</v>
      </c>
      <c r="B153" s="124" t="s">
        <v>1054</v>
      </c>
      <c r="C153" s="124" t="s">
        <v>223</v>
      </c>
      <c r="D153" s="125" t="s">
        <v>134</v>
      </c>
      <c r="E153" s="127">
        <f>SUM(Таблица91314[[#This Row],[Средний балл аттестата]:[Балл первоочередной]])</f>
        <v>4.33</v>
      </c>
      <c r="F153" s="127">
        <v>3.6</v>
      </c>
      <c r="G153" s="127" t="s">
        <v>733</v>
      </c>
      <c r="H153" s="127"/>
      <c r="I153" s="125" t="s">
        <v>476</v>
      </c>
      <c r="J153" s="125" t="s">
        <v>17</v>
      </c>
      <c r="K153" s="125" t="s">
        <v>5</v>
      </c>
      <c r="L153" s="125"/>
      <c r="M153" s="125" t="s">
        <v>42</v>
      </c>
      <c r="N153" s="125"/>
      <c r="O153" s="125" t="s">
        <v>42</v>
      </c>
    </row>
    <row r="154" spans="1:15" s="85" customFormat="1" ht="37.5" x14ac:dyDescent="0.25">
      <c r="A154" s="168">
        <f t="shared" si="6"/>
        <v>152</v>
      </c>
      <c r="B154" s="125" t="s">
        <v>544</v>
      </c>
      <c r="C154" s="125" t="s">
        <v>223</v>
      </c>
      <c r="D154" s="125" t="s">
        <v>134</v>
      </c>
      <c r="E154" s="127">
        <f>SUM(Таблица91314[[#This Row],[Средний балл аттестата]:[Балл первоочередной]])</f>
        <v>4.29</v>
      </c>
      <c r="F154" s="127">
        <v>3.58</v>
      </c>
      <c r="G154" s="127" t="s">
        <v>733</v>
      </c>
      <c r="H154" s="127"/>
      <c r="I154" s="127" t="s">
        <v>477</v>
      </c>
      <c r="J154" s="125" t="s">
        <v>5</v>
      </c>
      <c r="K154" s="125"/>
      <c r="L154" s="125"/>
      <c r="M154" s="125" t="s">
        <v>42</v>
      </c>
      <c r="N154" s="125"/>
      <c r="O154" s="128" t="s">
        <v>44</v>
      </c>
    </row>
    <row r="155" spans="1:15" s="85" customFormat="1" ht="37.5" x14ac:dyDescent="0.25">
      <c r="A155" s="168">
        <f t="shared" si="6"/>
        <v>153</v>
      </c>
      <c r="B155" s="307" t="s">
        <v>1212</v>
      </c>
      <c r="C155" s="307" t="s">
        <v>223</v>
      </c>
      <c r="D155" s="307" t="s">
        <v>136</v>
      </c>
      <c r="E155" s="340">
        <f>SUM(Таблица91314[[#This Row],[Средний балл аттестата]:[Балл первоочередной]])</f>
        <v>4.29</v>
      </c>
      <c r="F155" s="307">
        <v>3.58</v>
      </c>
      <c r="G155" s="357" t="s">
        <v>733</v>
      </c>
      <c r="H155" s="357"/>
      <c r="I155" s="307" t="s">
        <v>477</v>
      </c>
      <c r="J155" s="307" t="s">
        <v>5</v>
      </c>
      <c r="K155" s="307"/>
      <c r="L155" s="307"/>
      <c r="M155" s="307" t="s">
        <v>42</v>
      </c>
      <c r="N155" s="256" t="s">
        <v>42</v>
      </c>
      <c r="O155" s="307" t="s">
        <v>42</v>
      </c>
    </row>
    <row r="156" spans="1:15" s="85" customFormat="1" ht="37.5" x14ac:dyDescent="0.3">
      <c r="A156" s="168">
        <f xml:space="preserve"> ROW()-2</f>
        <v>154</v>
      </c>
      <c r="B156" s="346" t="s">
        <v>952</v>
      </c>
      <c r="C156" s="347" t="s">
        <v>223</v>
      </c>
      <c r="D156" s="346" t="s">
        <v>134</v>
      </c>
      <c r="E156" s="329">
        <f>SUM(Таблица91314[[#This Row],[Средний балл аттестата]:[Балл первоочередной]])</f>
        <v>4.22</v>
      </c>
      <c r="F156" s="346">
        <v>3.56</v>
      </c>
      <c r="G156" s="348" t="s">
        <v>733</v>
      </c>
      <c r="H156" s="348"/>
      <c r="I156" s="346" t="s">
        <v>477</v>
      </c>
      <c r="J156" s="346" t="s">
        <v>5</v>
      </c>
      <c r="K156" s="346"/>
      <c r="L156" s="346"/>
      <c r="M156" s="346" t="s">
        <v>42</v>
      </c>
      <c r="N156" s="350"/>
      <c r="O156" s="346" t="s">
        <v>44</v>
      </c>
    </row>
    <row r="157" spans="1:15" s="85" customFormat="1" ht="37.5" x14ac:dyDescent="0.25">
      <c r="A157" s="168">
        <f>ROW()-2</f>
        <v>155</v>
      </c>
      <c r="B157" s="181" t="s">
        <v>1077</v>
      </c>
      <c r="C157" s="181" t="s">
        <v>223</v>
      </c>
      <c r="D157" s="179" t="s">
        <v>134</v>
      </c>
      <c r="E157" s="127">
        <f>SUM(Таблица91314[[#This Row],[Средний балл аттестата]:[Балл первоочередной]])</f>
        <v>4.22</v>
      </c>
      <c r="F157" s="182">
        <v>3.56</v>
      </c>
      <c r="G157" s="182" t="s">
        <v>733</v>
      </c>
      <c r="H157" s="179"/>
      <c r="I157" s="179" t="s">
        <v>477</v>
      </c>
      <c r="J157" s="179" t="s">
        <v>6</v>
      </c>
      <c r="K157" s="179" t="s">
        <v>5</v>
      </c>
      <c r="L157" s="179"/>
      <c r="M157" s="179" t="s">
        <v>42</v>
      </c>
      <c r="N157" s="178"/>
      <c r="O157" s="179" t="s">
        <v>42</v>
      </c>
    </row>
    <row r="158" spans="1:15" s="85" customFormat="1" ht="56.25" x14ac:dyDescent="0.3">
      <c r="A158" s="168">
        <f xml:space="preserve"> ROW()-2</f>
        <v>156</v>
      </c>
      <c r="B158" s="330" t="s">
        <v>951</v>
      </c>
      <c r="C158" s="333" t="s">
        <v>223</v>
      </c>
      <c r="D158" s="330" t="s">
        <v>134</v>
      </c>
      <c r="E158" s="329">
        <f>SUM(Таблица91314[[#This Row],[Средний балл аттестата]:[Балл первоочередной]])</f>
        <v>4.1900000000000004</v>
      </c>
      <c r="F158" s="330">
        <v>3.53</v>
      </c>
      <c r="G158" s="329" t="s">
        <v>733</v>
      </c>
      <c r="H158" s="329"/>
      <c r="I158" s="330" t="s">
        <v>477</v>
      </c>
      <c r="J158" s="330" t="s">
        <v>5</v>
      </c>
      <c r="K158" s="330" t="s">
        <v>33</v>
      </c>
      <c r="L158" s="330" t="s">
        <v>17</v>
      </c>
      <c r="M158" s="330" t="s">
        <v>42</v>
      </c>
      <c r="N158" s="330"/>
      <c r="O158" s="334" t="s">
        <v>42</v>
      </c>
    </row>
    <row r="159" spans="1:15" s="85" customFormat="1" ht="56.25" x14ac:dyDescent="0.25">
      <c r="A159" s="168">
        <f t="shared" ref="A159:A167" si="7">ROW()-2</f>
        <v>157</v>
      </c>
      <c r="B159" s="124" t="s">
        <v>94</v>
      </c>
      <c r="C159" s="124" t="s">
        <v>222</v>
      </c>
      <c r="D159" s="125" t="s">
        <v>136</v>
      </c>
      <c r="E159" s="127">
        <f>SUM(Таблица91314[[#This Row],[Средний балл аттестата]:[Балл первоочередной]])</f>
        <v>104.21</v>
      </c>
      <c r="F159" s="127">
        <v>3.5</v>
      </c>
      <c r="G159" s="127" t="s">
        <v>965</v>
      </c>
      <c r="H159" s="127"/>
      <c r="I159" s="125" t="s">
        <v>476</v>
      </c>
      <c r="J159" s="125" t="s">
        <v>5</v>
      </c>
      <c r="K159" s="125" t="s">
        <v>6</v>
      </c>
      <c r="L159" s="125" t="s">
        <v>17</v>
      </c>
      <c r="M159" s="125" t="s">
        <v>42</v>
      </c>
      <c r="N159" s="125" t="s">
        <v>42</v>
      </c>
      <c r="O159" s="128" t="s">
        <v>42</v>
      </c>
    </row>
    <row r="160" spans="1:15" s="85" customFormat="1" ht="37.5" x14ac:dyDescent="0.25">
      <c r="A160" s="168">
        <f t="shared" si="7"/>
        <v>158</v>
      </c>
      <c r="B160" s="314" t="s">
        <v>43</v>
      </c>
      <c r="C160" s="345" t="s">
        <v>222</v>
      </c>
      <c r="D160" s="124" t="s">
        <v>134</v>
      </c>
      <c r="E160" s="127">
        <f>SUM(Таблица91314[[#This Row],[Средний балл аттестата]:[Балл первоочередной]])</f>
        <v>4.8</v>
      </c>
      <c r="F160" s="326">
        <v>3.47</v>
      </c>
      <c r="G160" s="127" t="s">
        <v>733</v>
      </c>
      <c r="H160" s="127"/>
      <c r="I160" s="125" t="s">
        <v>477</v>
      </c>
      <c r="J160" s="125" t="s">
        <v>5</v>
      </c>
      <c r="K160" s="125" t="s">
        <v>52</v>
      </c>
      <c r="L160" s="125"/>
      <c r="M160" s="125" t="s">
        <v>42</v>
      </c>
      <c r="N160" s="125"/>
      <c r="O160" s="128"/>
    </row>
    <row r="161" spans="1:15" s="85" customFormat="1" ht="37.5" x14ac:dyDescent="0.25">
      <c r="A161" s="168">
        <f t="shared" si="7"/>
        <v>159</v>
      </c>
      <c r="B161" s="181" t="s">
        <v>120</v>
      </c>
      <c r="C161" s="181" t="s">
        <v>223</v>
      </c>
      <c r="D161" s="181" t="s">
        <v>136</v>
      </c>
      <c r="E161" s="127">
        <f>SUM(Таблица91314[[#This Row],[Средний балл аттестата]:[Балл первоочередной]])</f>
        <v>4.72</v>
      </c>
      <c r="F161" s="182">
        <v>3.47</v>
      </c>
      <c r="G161" s="182" t="s">
        <v>965</v>
      </c>
      <c r="H161" s="182"/>
      <c r="I161" s="179" t="s">
        <v>477</v>
      </c>
      <c r="J161" s="179" t="s">
        <v>33</v>
      </c>
      <c r="K161" s="179" t="s">
        <v>5</v>
      </c>
      <c r="L161" s="179"/>
      <c r="M161" s="179" t="s">
        <v>42</v>
      </c>
      <c r="N161" s="178"/>
      <c r="O161" s="179" t="s">
        <v>44</v>
      </c>
    </row>
    <row r="162" spans="1:15" s="85" customFormat="1" ht="37.5" x14ac:dyDescent="0.25">
      <c r="A162" s="168">
        <f t="shared" si="7"/>
        <v>160</v>
      </c>
      <c r="B162" s="179" t="s">
        <v>806</v>
      </c>
      <c r="C162" s="179" t="s">
        <v>223</v>
      </c>
      <c r="D162" s="179" t="s">
        <v>134</v>
      </c>
      <c r="E162" s="127">
        <f>SUM(Таблица91314[[#This Row],[Средний балл аттестата]:[Балл первоочередной]])</f>
        <v>4.6900000000000004</v>
      </c>
      <c r="F162" s="182">
        <v>3.44</v>
      </c>
      <c r="G162" s="179" t="s">
        <v>733</v>
      </c>
      <c r="H162" s="179"/>
      <c r="I162" s="179" t="s">
        <v>477</v>
      </c>
      <c r="J162" s="179" t="s">
        <v>5</v>
      </c>
      <c r="K162" s="179" t="s">
        <v>52</v>
      </c>
      <c r="L162" s="179"/>
      <c r="M162" s="179" t="s">
        <v>42</v>
      </c>
      <c r="N162" s="178"/>
      <c r="O162" s="179" t="s">
        <v>44</v>
      </c>
    </row>
    <row r="163" spans="1:15" s="85" customFormat="1" ht="75" x14ac:dyDescent="0.25">
      <c r="A163" s="168">
        <f t="shared" si="7"/>
        <v>161</v>
      </c>
      <c r="B163" s="179" t="s">
        <v>293</v>
      </c>
      <c r="C163" s="179" t="s">
        <v>222</v>
      </c>
      <c r="D163" s="179" t="s">
        <v>134</v>
      </c>
      <c r="E163" s="127">
        <f>SUM(Таблица91314[[#This Row],[Средний балл аттестата]:[Балл первоочередной]])</f>
        <v>4.5599999999999996</v>
      </c>
      <c r="F163" s="182">
        <v>3.44</v>
      </c>
      <c r="G163" s="182" t="s">
        <v>733</v>
      </c>
      <c r="H163" s="182"/>
      <c r="I163" s="179" t="s">
        <v>920</v>
      </c>
      <c r="J163" s="179" t="s">
        <v>33</v>
      </c>
      <c r="K163" s="179" t="s">
        <v>5</v>
      </c>
      <c r="L163" s="179"/>
      <c r="M163" s="179" t="s">
        <v>42</v>
      </c>
      <c r="N163" s="178" t="s">
        <v>42</v>
      </c>
      <c r="O163" s="179" t="s">
        <v>44</v>
      </c>
    </row>
    <row r="164" spans="1:15" s="85" customFormat="1" ht="37.5" x14ac:dyDescent="0.25">
      <c r="A164" s="168">
        <f t="shared" si="7"/>
        <v>162</v>
      </c>
      <c r="B164" s="307" t="s">
        <v>1095</v>
      </c>
      <c r="C164" s="356" t="s">
        <v>223</v>
      </c>
      <c r="D164" s="356" t="s">
        <v>136</v>
      </c>
      <c r="E164" s="340">
        <f>SUM(Таблица91314[[#This Row],[Средний балл аттестата]:[Балл первоочередной]])</f>
        <v>4.53</v>
      </c>
      <c r="F164" s="307">
        <v>3.35</v>
      </c>
      <c r="G164" s="357" t="s">
        <v>733</v>
      </c>
      <c r="H164" s="357"/>
      <c r="I164" s="307" t="s">
        <v>477</v>
      </c>
      <c r="J164" s="307" t="s">
        <v>5</v>
      </c>
      <c r="K164" s="307"/>
      <c r="L164" s="307"/>
      <c r="M164" s="307" t="s">
        <v>42</v>
      </c>
      <c r="N164" s="256" t="s">
        <v>42</v>
      </c>
      <c r="O164" s="307" t="s">
        <v>44</v>
      </c>
    </row>
    <row r="165" spans="1:15" s="85" customFormat="1" ht="37.5" x14ac:dyDescent="0.25">
      <c r="A165" s="168">
        <f t="shared" si="7"/>
        <v>163</v>
      </c>
      <c r="B165" s="304" t="s">
        <v>788</v>
      </c>
      <c r="C165" s="338" t="s">
        <v>224</v>
      </c>
      <c r="D165" s="125" t="s">
        <v>134</v>
      </c>
      <c r="E165" s="127">
        <f>SUM(Таблица91314[[#This Row],[Средний балл аттестата]:[Балл первоочередной]])</f>
        <v>4.53</v>
      </c>
      <c r="F165" s="326">
        <v>3.33</v>
      </c>
      <c r="G165" s="125" t="s">
        <v>733</v>
      </c>
      <c r="H165" s="125"/>
      <c r="I165" s="124" t="s">
        <v>477</v>
      </c>
      <c r="J165" s="125" t="s">
        <v>17</v>
      </c>
      <c r="K165" s="125" t="s">
        <v>33</v>
      </c>
      <c r="L165" s="125" t="s">
        <v>5</v>
      </c>
      <c r="M165" s="125" t="s">
        <v>42</v>
      </c>
      <c r="N165" s="125" t="s">
        <v>42</v>
      </c>
      <c r="O165" s="128" t="s">
        <v>44</v>
      </c>
    </row>
    <row r="166" spans="1:15" s="85" customFormat="1" ht="75" x14ac:dyDescent="0.3">
      <c r="A166" s="168">
        <f t="shared" si="7"/>
        <v>164</v>
      </c>
      <c r="B166" s="179" t="s">
        <v>414</v>
      </c>
      <c r="C166" s="179" t="s">
        <v>223</v>
      </c>
      <c r="D166" s="179" t="s">
        <v>134</v>
      </c>
      <c r="E166" s="127">
        <f>SUM(Таблица91314[[#This Row],[Средний балл аттестата]:[Балл первоочередной]])</f>
        <v>4.4400000000000004</v>
      </c>
      <c r="F166" s="182">
        <v>3.32</v>
      </c>
      <c r="G166" s="344" t="s">
        <v>733</v>
      </c>
      <c r="H166" s="344"/>
      <c r="I166" s="179" t="s">
        <v>477</v>
      </c>
      <c r="J166" s="179" t="s">
        <v>5</v>
      </c>
      <c r="K166" s="179" t="s">
        <v>7</v>
      </c>
      <c r="L166" s="306" t="s">
        <v>16</v>
      </c>
      <c r="M166" s="190" t="s">
        <v>42</v>
      </c>
      <c r="N166" s="125" t="s">
        <v>168</v>
      </c>
      <c r="O166" s="128" t="s">
        <v>44</v>
      </c>
    </row>
    <row r="167" spans="1:15" s="85" customFormat="1" ht="37.5" x14ac:dyDescent="0.3">
      <c r="A167" s="168">
        <f t="shared" si="7"/>
        <v>165</v>
      </c>
      <c r="B167" s="313" t="s">
        <v>1065</v>
      </c>
      <c r="C167" s="337" t="s">
        <v>223</v>
      </c>
      <c r="D167" s="313" t="s">
        <v>134</v>
      </c>
      <c r="E167" s="353">
        <f>SUM(Таблица91314[[#This Row],[Средний балл аттестата]:[Балл первоочередной]])</f>
        <v>4.41</v>
      </c>
      <c r="F167" s="313">
        <v>3.32</v>
      </c>
      <c r="G167" s="353" t="s">
        <v>733</v>
      </c>
      <c r="H167" s="353"/>
      <c r="I167" s="313" t="s">
        <v>477</v>
      </c>
      <c r="J167" s="313" t="s">
        <v>5</v>
      </c>
      <c r="K167" s="313"/>
      <c r="L167" s="313"/>
      <c r="M167" s="313" t="s">
        <v>42</v>
      </c>
      <c r="N167" s="313"/>
      <c r="O167" s="355" t="s">
        <v>44</v>
      </c>
    </row>
    <row r="168" spans="1:15" s="85" customFormat="1" ht="37.5" x14ac:dyDescent="0.3">
      <c r="A168" s="168">
        <f xml:space="preserve"> ROW()-2</f>
        <v>166</v>
      </c>
      <c r="B168" s="330" t="s">
        <v>953</v>
      </c>
      <c r="C168" s="333" t="s">
        <v>223</v>
      </c>
      <c r="D168" s="330" t="s">
        <v>136</v>
      </c>
      <c r="E168" s="329">
        <f>SUM(Таблица91314[[#This Row],[Средний балл аттестата]:[Балл первоочередной]])</f>
        <v>4.38</v>
      </c>
      <c r="F168" s="330">
        <v>3.18</v>
      </c>
      <c r="G168" s="331" t="s">
        <v>820</v>
      </c>
      <c r="H168" s="329"/>
      <c r="I168" s="330" t="s">
        <v>477</v>
      </c>
      <c r="J168" s="330" t="s">
        <v>5</v>
      </c>
      <c r="K168" s="330"/>
      <c r="L168" s="330"/>
      <c r="M168" s="330" t="s">
        <v>42</v>
      </c>
      <c r="N168" s="330"/>
      <c r="O168" s="334" t="s">
        <v>44</v>
      </c>
    </row>
    <row r="169" spans="1:15" s="85" customFormat="1" ht="18.75" x14ac:dyDescent="0.25">
      <c r="A169" s="168">
        <f t="shared" ref="A169:A191" si="8">ROW()-2</f>
        <v>167</v>
      </c>
      <c r="B169" s="179" t="s">
        <v>766</v>
      </c>
      <c r="C169" s="179" t="s">
        <v>223</v>
      </c>
      <c r="D169" s="179" t="s">
        <v>134</v>
      </c>
      <c r="E169" s="182">
        <f>SUM(Таблица91314[[#This Row],[Средний балл аттестата]:[Балл первоочередной]])</f>
        <v>4.38</v>
      </c>
      <c r="F169" s="182">
        <v>5</v>
      </c>
      <c r="G169" s="182"/>
      <c r="H169" s="182"/>
      <c r="I169" s="179" t="s">
        <v>477</v>
      </c>
      <c r="J169" s="179" t="s">
        <v>5</v>
      </c>
      <c r="K169" s="179"/>
      <c r="L169" s="179"/>
      <c r="M169" s="179" t="s">
        <v>42</v>
      </c>
      <c r="N169" s="179"/>
      <c r="O169" s="179" t="s">
        <v>44</v>
      </c>
    </row>
    <row r="170" spans="1:15" s="85" customFormat="1" ht="37.5" x14ac:dyDescent="0.25">
      <c r="A170" s="168">
        <f t="shared" si="8"/>
        <v>168</v>
      </c>
      <c r="B170" s="179" t="s">
        <v>850</v>
      </c>
      <c r="C170" s="179" t="s">
        <v>223</v>
      </c>
      <c r="D170" s="179" t="s">
        <v>134</v>
      </c>
      <c r="E170" s="182">
        <f>SUM(Таблица91314[[#This Row],[Средний балл аттестата]:[Балл первоочередной]])</f>
        <v>4.38</v>
      </c>
      <c r="F170" s="182">
        <v>4.9000000000000004</v>
      </c>
      <c r="G170" s="182" t="s">
        <v>733</v>
      </c>
      <c r="H170" s="182"/>
      <c r="I170" s="179" t="s">
        <v>477</v>
      </c>
      <c r="J170" s="179" t="s">
        <v>5</v>
      </c>
      <c r="K170" s="179"/>
      <c r="L170" s="179"/>
      <c r="M170" s="179" t="s">
        <v>42</v>
      </c>
      <c r="N170" s="179"/>
      <c r="O170" s="179" t="s">
        <v>44</v>
      </c>
    </row>
    <row r="171" spans="1:15" s="85" customFormat="1" ht="37.5" x14ac:dyDescent="0.25">
      <c r="A171" s="168">
        <f t="shared" si="8"/>
        <v>169</v>
      </c>
      <c r="B171" s="125" t="s">
        <v>275</v>
      </c>
      <c r="C171" s="125" t="s">
        <v>223</v>
      </c>
      <c r="D171" s="126" t="s">
        <v>134</v>
      </c>
      <c r="E171" s="127">
        <f>SUM(Таблица91314[[#This Row],[Средний балл аттестата]:[Балл первоочередной]])</f>
        <v>4.25</v>
      </c>
      <c r="F171" s="127">
        <v>4.88</v>
      </c>
      <c r="G171" s="127" t="s">
        <v>733</v>
      </c>
      <c r="H171" s="127"/>
      <c r="I171" s="125" t="s">
        <v>477</v>
      </c>
      <c r="J171" s="125" t="s">
        <v>5</v>
      </c>
      <c r="K171" s="125"/>
      <c r="L171" s="125"/>
      <c r="M171" s="125" t="s">
        <v>42</v>
      </c>
      <c r="N171" s="125"/>
      <c r="O171" s="128" t="s">
        <v>44</v>
      </c>
    </row>
    <row r="172" spans="1:15" s="85" customFormat="1" ht="37.5" x14ac:dyDescent="0.25">
      <c r="A172" s="168">
        <f t="shared" si="8"/>
        <v>170</v>
      </c>
      <c r="B172" s="179" t="s">
        <v>549</v>
      </c>
      <c r="C172" s="179" t="s">
        <v>223</v>
      </c>
      <c r="D172" s="180" t="s">
        <v>134</v>
      </c>
      <c r="E172" s="182">
        <f>SUM(Таблица91314[[#This Row],[Средний балл аттестата]:[Балл первоочередной]])</f>
        <v>4.88</v>
      </c>
      <c r="F172" s="182">
        <v>4.82</v>
      </c>
      <c r="G172" s="182" t="s">
        <v>733</v>
      </c>
      <c r="H172" s="182"/>
      <c r="I172" s="179" t="s">
        <v>477</v>
      </c>
      <c r="J172" s="179" t="s">
        <v>5</v>
      </c>
      <c r="K172" s="179"/>
      <c r="L172" s="179"/>
      <c r="M172" s="179" t="s">
        <v>42</v>
      </c>
      <c r="N172" s="179"/>
      <c r="O172" s="179" t="s">
        <v>44</v>
      </c>
    </row>
    <row r="173" spans="1:15" s="85" customFormat="1" ht="93.75" x14ac:dyDescent="0.25">
      <c r="A173" s="168">
        <f t="shared" si="8"/>
        <v>171</v>
      </c>
      <c r="B173" s="124" t="s">
        <v>455</v>
      </c>
      <c r="C173" s="124" t="s">
        <v>223</v>
      </c>
      <c r="D173" s="125" t="s">
        <v>134</v>
      </c>
      <c r="E173" s="127">
        <f>SUM(Таблица91314[[#This Row],[Средний балл аттестата]:[Балл первоочередной]])</f>
        <v>4.88</v>
      </c>
      <c r="F173" s="127">
        <v>4.82</v>
      </c>
      <c r="G173" s="125" t="s">
        <v>733</v>
      </c>
      <c r="H173" s="125"/>
      <c r="I173" s="125" t="s">
        <v>477</v>
      </c>
      <c r="J173" s="125" t="s">
        <v>52</v>
      </c>
      <c r="K173" s="125" t="s">
        <v>7</v>
      </c>
      <c r="L173" s="125" t="s">
        <v>1063</v>
      </c>
      <c r="M173" s="125" t="s">
        <v>42</v>
      </c>
      <c r="N173" s="125"/>
      <c r="O173" s="125" t="s">
        <v>42</v>
      </c>
    </row>
    <row r="174" spans="1:15" s="368" customFormat="1" ht="37.5" x14ac:dyDescent="0.25">
      <c r="A174" s="168">
        <f t="shared" si="8"/>
        <v>172</v>
      </c>
      <c r="B174" s="128" t="s">
        <v>614</v>
      </c>
      <c r="C174" s="128" t="s">
        <v>222</v>
      </c>
      <c r="D174" s="128" t="s">
        <v>134</v>
      </c>
      <c r="E174" s="176">
        <f>SUM(Таблица91314[[#This Row],[Средний балл аттестата]:[Балл первоочередной]])</f>
        <v>4.84</v>
      </c>
      <c r="F174" s="339">
        <v>4.8099999999999996</v>
      </c>
      <c r="G174" s="339" t="s">
        <v>820</v>
      </c>
      <c r="H174" s="128"/>
      <c r="I174" s="128" t="s">
        <v>476</v>
      </c>
      <c r="J174" s="128" t="s">
        <v>17</v>
      </c>
      <c r="K174" s="128" t="s">
        <v>5</v>
      </c>
      <c r="L174" s="128"/>
      <c r="M174" s="128" t="s">
        <v>42</v>
      </c>
      <c r="N174" s="128" t="s">
        <v>42</v>
      </c>
      <c r="O174" s="128" t="s">
        <v>42</v>
      </c>
    </row>
    <row r="175" spans="1:15" s="85" customFormat="1" ht="37.5" x14ac:dyDescent="0.25">
      <c r="A175" s="168">
        <f t="shared" si="8"/>
        <v>173</v>
      </c>
      <c r="B175" s="183" t="s">
        <v>1011</v>
      </c>
      <c r="C175" s="179" t="s">
        <v>222</v>
      </c>
      <c r="D175" s="179" t="s">
        <v>134</v>
      </c>
      <c r="E175" s="127">
        <f>SUM(Таблица91314[[#This Row],[Средний балл аттестата]:[Балл первоочередной]])</f>
        <v>4.82</v>
      </c>
      <c r="F175" s="309">
        <v>4.78</v>
      </c>
      <c r="G175" s="183" t="s">
        <v>733</v>
      </c>
      <c r="H175" s="183"/>
      <c r="I175" s="183" t="s">
        <v>1147</v>
      </c>
      <c r="J175" s="183" t="s">
        <v>17</v>
      </c>
      <c r="K175" s="183" t="s">
        <v>5</v>
      </c>
      <c r="L175" s="183"/>
      <c r="M175" s="183" t="s">
        <v>42</v>
      </c>
      <c r="N175" s="183" t="s">
        <v>42</v>
      </c>
      <c r="O175" s="311" t="s">
        <v>42</v>
      </c>
    </row>
    <row r="176" spans="1:15" s="85" customFormat="1" ht="37.5" x14ac:dyDescent="0.25">
      <c r="A176" s="168">
        <f t="shared" si="8"/>
        <v>174</v>
      </c>
      <c r="B176" s="181" t="s">
        <v>203</v>
      </c>
      <c r="C176" s="179" t="s">
        <v>223</v>
      </c>
      <c r="D176" s="179" t="s">
        <v>134</v>
      </c>
      <c r="E176" s="127">
        <f>SUM(Таблица91314[[#This Row],[Средний балл аттестата]:[Балл первоочередной]])</f>
        <v>4.82</v>
      </c>
      <c r="F176" s="127">
        <v>4.78</v>
      </c>
      <c r="G176" s="362" t="s">
        <v>733</v>
      </c>
      <c r="H176" s="362"/>
      <c r="I176" s="125" t="s">
        <v>477</v>
      </c>
      <c r="J176" s="125" t="s">
        <v>52</v>
      </c>
      <c r="K176" s="125" t="s">
        <v>7</v>
      </c>
      <c r="L176" s="125"/>
      <c r="M176" s="125" t="s">
        <v>42</v>
      </c>
      <c r="N176" s="125" t="s">
        <v>42</v>
      </c>
      <c r="O176" s="125" t="s">
        <v>42</v>
      </c>
    </row>
    <row r="177" spans="1:15" s="85" customFormat="1" ht="37.5" x14ac:dyDescent="0.3">
      <c r="A177" s="168">
        <f t="shared" si="8"/>
        <v>175</v>
      </c>
      <c r="B177" s="179" t="s">
        <v>728</v>
      </c>
      <c r="C177" s="179" t="s">
        <v>223</v>
      </c>
      <c r="D177" s="179" t="s">
        <v>134</v>
      </c>
      <c r="E177" s="182">
        <f>SUM(Таблица91314[[#This Row],[Средний балл аттестата]:[Балл первоочередной]])</f>
        <v>4.76</v>
      </c>
      <c r="F177" s="179">
        <v>4.67</v>
      </c>
      <c r="G177" s="182" t="s">
        <v>733</v>
      </c>
      <c r="H177" s="344"/>
      <c r="I177" s="179" t="s">
        <v>477</v>
      </c>
      <c r="J177" s="179" t="s">
        <v>5</v>
      </c>
      <c r="K177" s="306"/>
      <c r="L177" s="306"/>
      <c r="M177" s="306" t="s">
        <v>42</v>
      </c>
      <c r="N177" s="179"/>
      <c r="O177" s="179" t="s">
        <v>44</v>
      </c>
    </row>
    <row r="178" spans="1:15" s="85" customFormat="1" ht="37.5" x14ac:dyDescent="0.25">
      <c r="A178" s="168">
        <f t="shared" si="8"/>
        <v>176</v>
      </c>
      <c r="B178" s="181" t="s">
        <v>274</v>
      </c>
      <c r="C178" s="181" t="s">
        <v>223</v>
      </c>
      <c r="D178" s="179" t="s">
        <v>134</v>
      </c>
      <c r="E178" s="182">
        <f>SUM(Таблица91314[[#This Row],[Средний балл аттестата]:[Балл первоочередной]])</f>
        <v>4.7</v>
      </c>
      <c r="F178" s="182">
        <v>4.6500000000000004</v>
      </c>
      <c r="G178" s="182" t="s">
        <v>733</v>
      </c>
      <c r="H178" s="182"/>
      <c r="I178" s="179" t="s">
        <v>477</v>
      </c>
      <c r="J178" s="179" t="s">
        <v>5</v>
      </c>
      <c r="K178" s="179"/>
      <c r="L178" s="179"/>
      <c r="M178" s="179" t="s">
        <v>42</v>
      </c>
      <c r="N178" s="179"/>
      <c r="O178" s="179" t="s">
        <v>44</v>
      </c>
    </row>
    <row r="179" spans="1:15" s="85" customFormat="1" ht="37.5" x14ac:dyDescent="0.25">
      <c r="A179" s="168">
        <f t="shared" si="8"/>
        <v>177</v>
      </c>
      <c r="B179" s="179" t="s">
        <v>363</v>
      </c>
      <c r="C179" s="179" t="s">
        <v>222</v>
      </c>
      <c r="D179" s="179" t="s">
        <v>134</v>
      </c>
      <c r="E179" s="182">
        <f>SUM(Таблица91314[[#This Row],[Средний балл аттестата]:[Балл первоочередной]])</f>
        <v>4.68</v>
      </c>
      <c r="F179" s="182">
        <v>4.59</v>
      </c>
      <c r="G179" s="181" t="s">
        <v>733</v>
      </c>
      <c r="H179" s="181"/>
      <c r="I179" s="179" t="s">
        <v>476</v>
      </c>
      <c r="J179" s="179" t="s">
        <v>17</v>
      </c>
      <c r="K179" s="179" t="s">
        <v>5</v>
      </c>
      <c r="L179" s="179"/>
      <c r="M179" s="179" t="s">
        <v>42</v>
      </c>
      <c r="N179" s="179" t="s">
        <v>42</v>
      </c>
      <c r="O179" s="179" t="s">
        <v>42</v>
      </c>
    </row>
    <row r="180" spans="1:15" s="369" customFormat="1" ht="37.5" x14ac:dyDescent="0.3">
      <c r="A180" s="168">
        <f t="shared" si="8"/>
        <v>178</v>
      </c>
      <c r="B180" s="179" t="s">
        <v>272</v>
      </c>
      <c r="C180" s="179" t="s">
        <v>223</v>
      </c>
      <c r="D180" s="179" t="s">
        <v>134</v>
      </c>
      <c r="E180" s="182">
        <f>SUM(Таблица91314[[#This Row],[Средний балл аттестата]:[Балл первоочередной]])</f>
        <v>4.67</v>
      </c>
      <c r="F180" s="182">
        <v>4.59</v>
      </c>
      <c r="G180" s="182" t="s">
        <v>733</v>
      </c>
      <c r="H180" s="182"/>
      <c r="I180" s="179" t="s">
        <v>476</v>
      </c>
      <c r="J180" s="179" t="s">
        <v>17</v>
      </c>
      <c r="K180" s="179"/>
      <c r="L180" s="179"/>
      <c r="M180" s="179" t="s">
        <v>42</v>
      </c>
      <c r="N180" s="178" t="s">
        <v>42</v>
      </c>
      <c r="O180" s="179" t="s">
        <v>42</v>
      </c>
    </row>
    <row r="181" spans="1:15" s="85" customFormat="1" ht="56.25" x14ac:dyDescent="0.25">
      <c r="A181" s="168">
        <f t="shared" si="8"/>
        <v>179</v>
      </c>
      <c r="B181" s="124" t="s">
        <v>260</v>
      </c>
      <c r="C181" s="124" t="s">
        <v>223</v>
      </c>
      <c r="D181" s="125" t="s">
        <v>134</v>
      </c>
      <c r="E181" s="127">
        <f>SUM(Таблица91314[[#This Row],[Средний балл аттестата]:[Балл первоочередной]])</f>
        <v>4.59</v>
      </c>
      <c r="F181" s="127">
        <v>4.5599999999999996</v>
      </c>
      <c r="G181" s="127" t="s">
        <v>820</v>
      </c>
      <c r="H181" s="127"/>
      <c r="I181" s="125" t="s">
        <v>1090</v>
      </c>
      <c r="J181" s="125" t="s">
        <v>5</v>
      </c>
      <c r="K181" s="125"/>
      <c r="L181" s="125"/>
      <c r="M181" s="125" t="s">
        <v>42</v>
      </c>
      <c r="N181" s="125" t="s">
        <v>42</v>
      </c>
      <c r="O181" s="128" t="s">
        <v>44</v>
      </c>
    </row>
    <row r="182" spans="1:15" s="85" customFormat="1" ht="37.5" x14ac:dyDescent="0.25">
      <c r="A182" s="168">
        <f t="shared" si="8"/>
        <v>180</v>
      </c>
      <c r="B182" s="314" t="s">
        <v>510</v>
      </c>
      <c r="C182" s="345" t="s">
        <v>223</v>
      </c>
      <c r="D182" s="125" t="s">
        <v>134</v>
      </c>
      <c r="E182" s="127">
        <f>SUM(Таблица91314[[#This Row],[Средний балл аттестата]:[Балл первоочередной]])</f>
        <v>4.58</v>
      </c>
      <c r="F182" s="326">
        <v>4.5599999999999996</v>
      </c>
      <c r="G182" s="127" t="s">
        <v>733</v>
      </c>
      <c r="H182" s="127"/>
      <c r="I182" s="125" t="s">
        <v>477</v>
      </c>
      <c r="J182" s="125" t="s">
        <v>5</v>
      </c>
      <c r="K182" s="125"/>
      <c r="L182" s="125"/>
      <c r="M182" s="125" t="s">
        <v>42</v>
      </c>
      <c r="N182" s="125"/>
      <c r="O182" s="128" t="s">
        <v>42</v>
      </c>
    </row>
    <row r="183" spans="1:15" s="85" customFormat="1" ht="56.25" x14ac:dyDescent="0.25">
      <c r="A183" s="168">
        <f t="shared" si="8"/>
        <v>181</v>
      </c>
      <c r="B183" s="308" t="s">
        <v>359</v>
      </c>
      <c r="C183" s="181" t="s">
        <v>222</v>
      </c>
      <c r="D183" s="179" t="s">
        <v>134</v>
      </c>
      <c r="E183" s="127">
        <f>SUM(Таблица91314[[#This Row],[Средний балл аттестата]:[Балл первоочередной]])</f>
        <v>4.5599999999999996</v>
      </c>
      <c r="F183" s="309">
        <v>4.53</v>
      </c>
      <c r="G183" s="309" t="s">
        <v>820</v>
      </c>
      <c r="H183" s="183"/>
      <c r="I183" s="183" t="s">
        <v>476</v>
      </c>
      <c r="J183" s="183" t="s">
        <v>17</v>
      </c>
      <c r="K183" s="183" t="s">
        <v>5</v>
      </c>
      <c r="L183" s="183" t="s">
        <v>183</v>
      </c>
      <c r="M183" s="183" t="s">
        <v>42</v>
      </c>
      <c r="N183" s="183" t="s">
        <v>42</v>
      </c>
      <c r="O183" s="311" t="s">
        <v>42</v>
      </c>
    </row>
    <row r="184" spans="1:15" s="85" customFormat="1" ht="37.5" x14ac:dyDescent="0.3">
      <c r="A184" s="168">
        <f t="shared" si="8"/>
        <v>182</v>
      </c>
      <c r="B184" s="125" t="s">
        <v>509</v>
      </c>
      <c r="C184" s="125" t="s">
        <v>223</v>
      </c>
      <c r="D184" s="125" t="s">
        <v>134</v>
      </c>
      <c r="E184" s="127">
        <f>SUM(Таблица91314[[#This Row],[Средний балл аттестата]:[Балл первоочередной]])</f>
        <v>4.5</v>
      </c>
      <c r="F184" s="125">
        <v>4.53</v>
      </c>
      <c r="G184" s="127" t="s">
        <v>733</v>
      </c>
      <c r="H184" s="331"/>
      <c r="I184" s="125" t="s">
        <v>477</v>
      </c>
      <c r="J184" s="125" t="s">
        <v>5</v>
      </c>
      <c r="K184" s="125"/>
      <c r="L184" s="190"/>
      <c r="M184" s="190" t="s">
        <v>42</v>
      </c>
      <c r="N184" s="125"/>
      <c r="O184" s="125" t="s">
        <v>42</v>
      </c>
    </row>
    <row r="185" spans="1:15" s="85" customFormat="1" ht="37.5" x14ac:dyDescent="0.25">
      <c r="A185" s="168">
        <f t="shared" si="8"/>
        <v>183</v>
      </c>
      <c r="B185" s="181" t="s">
        <v>532</v>
      </c>
      <c r="C185" s="181" t="s">
        <v>223</v>
      </c>
      <c r="D185" s="179" t="s">
        <v>134</v>
      </c>
      <c r="E185" s="182">
        <f>SUM(Таблица91314[[#This Row],[Средний балл аттестата]:[Балл первоочередной]])</f>
        <v>4.5</v>
      </c>
      <c r="F185" s="182">
        <v>4.53</v>
      </c>
      <c r="G185" s="182" t="s">
        <v>733</v>
      </c>
      <c r="H185" s="182"/>
      <c r="I185" s="179" t="s">
        <v>477</v>
      </c>
      <c r="J185" s="179" t="s">
        <v>52</v>
      </c>
      <c r="K185" s="179"/>
      <c r="L185" s="179"/>
      <c r="M185" s="179" t="s">
        <v>42</v>
      </c>
      <c r="N185" s="179" t="s">
        <v>42</v>
      </c>
      <c r="O185" s="179" t="s">
        <v>42</v>
      </c>
    </row>
    <row r="186" spans="1:15" s="85" customFormat="1" ht="37.5" x14ac:dyDescent="0.25">
      <c r="A186" s="168">
        <f t="shared" si="8"/>
        <v>184</v>
      </c>
      <c r="B186" s="179" t="s">
        <v>911</v>
      </c>
      <c r="C186" s="179" t="s">
        <v>223</v>
      </c>
      <c r="D186" s="179" t="s">
        <v>134</v>
      </c>
      <c r="E186" s="182">
        <f>SUM(Таблица91314[[#This Row],[Средний балл аттестата]:[Балл первоочередной]])</f>
        <v>4.5</v>
      </c>
      <c r="F186" s="182">
        <v>4.5</v>
      </c>
      <c r="G186" s="182" t="s">
        <v>820</v>
      </c>
      <c r="H186" s="182"/>
      <c r="I186" s="179" t="s">
        <v>476</v>
      </c>
      <c r="J186" s="179" t="s">
        <v>5</v>
      </c>
      <c r="K186" s="179" t="s">
        <v>17</v>
      </c>
      <c r="L186" s="179"/>
      <c r="M186" s="179" t="s">
        <v>42</v>
      </c>
      <c r="N186" s="179" t="s">
        <v>42</v>
      </c>
      <c r="O186" s="179" t="s">
        <v>42</v>
      </c>
    </row>
    <row r="187" spans="1:15" s="85" customFormat="1" ht="56.25" x14ac:dyDescent="0.25">
      <c r="A187" s="168">
        <f t="shared" si="8"/>
        <v>185</v>
      </c>
      <c r="B187" s="179" t="s">
        <v>385</v>
      </c>
      <c r="C187" s="179" t="s">
        <v>222</v>
      </c>
      <c r="D187" s="179" t="s">
        <v>134</v>
      </c>
      <c r="E187" s="182">
        <f>SUM(Таблица91314[[#This Row],[Средний балл аттестата]:[Балл первоочередной]])</f>
        <v>4.4400000000000004</v>
      </c>
      <c r="F187" s="182">
        <v>4.47</v>
      </c>
      <c r="G187" s="182" t="s">
        <v>820</v>
      </c>
      <c r="H187" s="182"/>
      <c r="I187" s="179" t="s">
        <v>476</v>
      </c>
      <c r="J187" s="179" t="s">
        <v>17</v>
      </c>
      <c r="K187" s="179" t="s">
        <v>5</v>
      </c>
      <c r="L187" s="179"/>
      <c r="M187" s="179" t="s">
        <v>42</v>
      </c>
      <c r="N187" s="179" t="s">
        <v>168</v>
      </c>
      <c r="O187" s="179" t="s">
        <v>42</v>
      </c>
    </row>
    <row r="188" spans="1:15" s="85" customFormat="1" ht="56.25" x14ac:dyDescent="0.25">
      <c r="A188" s="168">
        <f t="shared" si="8"/>
        <v>186</v>
      </c>
      <c r="B188" s="179" t="s">
        <v>325</v>
      </c>
      <c r="C188" s="179" t="s">
        <v>223</v>
      </c>
      <c r="D188" s="179" t="s">
        <v>134</v>
      </c>
      <c r="E188" s="182">
        <f>SUM(Таблица91314[[#This Row],[Средний балл аттестата]:[Балл первоочередной]])</f>
        <v>4.3899999999999997</v>
      </c>
      <c r="F188" s="182">
        <v>4.47</v>
      </c>
      <c r="G188" s="182" t="s">
        <v>733</v>
      </c>
      <c r="H188" s="182"/>
      <c r="I188" s="179" t="s">
        <v>477</v>
      </c>
      <c r="J188" s="179" t="s">
        <v>5</v>
      </c>
      <c r="K188" s="179" t="s">
        <v>33</v>
      </c>
      <c r="L188" s="179" t="s">
        <v>17</v>
      </c>
      <c r="M188" s="179" t="s">
        <v>42</v>
      </c>
      <c r="N188" s="179"/>
      <c r="O188" s="179" t="s">
        <v>44</v>
      </c>
    </row>
    <row r="189" spans="1:15" s="85" customFormat="1" ht="37.5" x14ac:dyDescent="0.25">
      <c r="A189" s="168">
        <f t="shared" si="8"/>
        <v>187</v>
      </c>
      <c r="B189" s="308" t="s">
        <v>416</v>
      </c>
      <c r="C189" s="181" t="s">
        <v>223</v>
      </c>
      <c r="D189" s="179" t="s">
        <v>134</v>
      </c>
      <c r="E189" s="127">
        <f>SUM(Таблица91314[[#This Row],[Средний балл аттестата]:[Балл первоочередной]])</f>
        <v>4.3899999999999997</v>
      </c>
      <c r="F189" s="309">
        <v>4.42</v>
      </c>
      <c r="G189" s="183" t="s">
        <v>733</v>
      </c>
      <c r="H189" s="183"/>
      <c r="I189" s="183" t="s">
        <v>477</v>
      </c>
      <c r="J189" s="183" t="s">
        <v>110</v>
      </c>
      <c r="K189" s="183" t="s">
        <v>5</v>
      </c>
      <c r="L189" s="183"/>
      <c r="M189" s="183" t="s">
        <v>42</v>
      </c>
      <c r="N189" s="183"/>
      <c r="O189" s="311" t="s">
        <v>42</v>
      </c>
    </row>
    <row r="190" spans="1:15" s="85" customFormat="1" ht="37.5" x14ac:dyDescent="0.25">
      <c r="A190" s="168">
        <f t="shared" si="8"/>
        <v>188</v>
      </c>
      <c r="B190" s="179" t="s">
        <v>279</v>
      </c>
      <c r="C190" s="179" t="s">
        <v>222</v>
      </c>
      <c r="D190" s="180" t="s">
        <v>134</v>
      </c>
      <c r="E190" s="182">
        <f>SUM(Таблица91314[[#This Row],[Средний балл аттестата]:[Балл первоочередной]])</f>
        <v>4.38</v>
      </c>
      <c r="F190" s="182">
        <v>4.42</v>
      </c>
      <c r="G190" s="182" t="s">
        <v>820</v>
      </c>
      <c r="H190" s="182"/>
      <c r="I190" s="179" t="s">
        <v>476</v>
      </c>
      <c r="J190" s="179" t="s">
        <v>33</v>
      </c>
      <c r="K190" s="179" t="s">
        <v>17</v>
      </c>
      <c r="L190" s="179" t="s">
        <v>5</v>
      </c>
      <c r="M190" s="179" t="s">
        <v>42</v>
      </c>
      <c r="N190" s="179" t="s">
        <v>42</v>
      </c>
      <c r="O190" s="179" t="s">
        <v>42</v>
      </c>
    </row>
    <row r="191" spans="1:15" s="85" customFormat="1" ht="37.5" x14ac:dyDescent="0.25">
      <c r="A191" s="168">
        <f t="shared" si="8"/>
        <v>189</v>
      </c>
      <c r="B191" s="341" t="s">
        <v>673</v>
      </c>
      <c r="C191" s="341" t="s">
        <v>222</v>
      </c>
      <c r="D191" s="341" t="s">
        <v>134</v>
      </c>
      <c r="E191" s="127">
        <f>SUM(Таблица91314[[#This Row],[Средний балл аттестата]:[Балл первоочередной]])</f>
        <v>4.38</v>
      </c>
      <c r="F191" s="127">
        <v>4.38</v>
      </c>
      <c r="G191" s="125" t="s">
        <v>820</v>
      </c>
      <c r="H191" s="125"/>
      <c r="I191" s="125" t="s">
        <v>476</v>
      </c>
      <c r="J191" s="125" t="s">
        <v>17</v>
      </c>
      <c r="K191" s="125" t="s">
        <v>5</v>
      </c>
      <c r="L191" s="125"/>
      <c r="M191" s="125" t="s">
        <v>42</v>
      </c>
      <c r="N191" s="125" t="s">
        <v>42</v>
      </c>
      <c r="O191" s="128" t="s">
        <v>42</v>
      </c>
    </row>
    <row r="192" spans="1:15" s="85" customFormat="1" ht="37.5" x14ac:dyDescent="0.25">
      <c r="A192" s="168">
        <f xml:space="preserve"> ROW() - 2</f>
        <v>190</v>
      </c>
      <c r="B192" s="181" t="s">
        <v>175</v>
      </c>
      <c r="C192" s="182" t="s">
        <v>222</v>
      </c>
      <c r="D192" s="179" t="s">
        <v>134</v>
      </c>
      <c r="E192" s="182">
        <f>SUM(Таблица91314[[#This Row],[Средний балл аттестата]:[Балл первоочередной]])</f>
        <v>4.37</v>
      </c>
      <c r="F192" s="182">
        <v>4.37</v>
      </c>
      <c r="G192" s="182" t="s">
        <v>820</v>
      </c>
      <c r="H192" s="179"/>
      <c r="I192" s="179" t="s">
        <v>476</v>
      </c>
      <c r="J192" s="179" t="s">
        <v>17</v>
      </c>
      <c r="K192" s="179" t="s">
        <v>33</v>
      </c>
      <c r="L192" s="179" t="s">
        <v>5</v>
      </c>
      <c r="M192" s="179" t="s">
        <v>42</v>
      </c>
      <c r="N192" s="179" t="s">
        <v>42</v>
      </c>
      <c r="O192" s="179" t="s">
        <v>42</v>
      </c>
    </row>
    <row r="193" spans="1:17" s="85" customFormat="1" ht="37.5" x14ac:dyDescent="0.25">
      <c r="A193" s="168">
        <f>ROW()-2</f>
        <v>191</v>
      </c>
      <c r="B193" s="124" t="s">
        <v>446</v>
      </c>
      <c r="C193" s="124" t="s">
        <v>223</v>
      </c>
      <c r="D193" s="125" t="s">
        <v>136</v>
      </c>
      <c r="E193" s="127">
        <f>SUM(Таблица91314[[#This Row],[Средний балл аттестата]:[Балл первоочередной]])</f>
        <v>4.37</v>
      </c>
      <c r="F193" s="127">
        <v>4.37</v>
      </c>
      <c r="G193" s="125" t="s">
        <v>965</v>
      </c>
      <c r="H193" s="125"/>
      <c r="I193" s="125" t="s">
        <v>476</v>
      </c>
      <c r="J193" s="125" t="s">
        <v>17</v>
      </c>
      <c r="K193" s="125" t="s">
        <v>33</v>
      </c>
      <c r="L193" s="125" t="s">
        <v>115</v>
      </c>
      <c r="M193" s="125" t="s">
        <v>42</v>
      </c>
      <c r="N193" s="125" t="s">
        <v>42</v>
      </c>
      <c r="O193" s="128" t="s">
        <v>42</v>
      </c>
    </row>
    <row r="194" spans="1:17" s="85" customFormat="1" ht="37.5" x14ac:dyDescent="0.25">
      <c r="A194" s="168">
        <f>ROW()-2</f>
        <v>192</v>
      </c>
      <c r="B194" s="181" t="s">
        <v>83</v>
      </c>
      <c r="C194" s="181" t="s">
        <v>222</v>
      </c>
      <c r="D194" s="181" t="s">
        <v>134</v>
      </c>
      <c r="E194" s="127">
        <f>SUM(Таблица91314[[#This Row],[Средний балл аттестата]:[Балл первоочередной]])</f>
        <v>4.3499999999999996</v>
      </c>
      <c r="F194" s="127">
        <v>4.3499999999999996</v>
      </c>
      <c r="G194" s="127" t="s">
        <v>733</v>
      </c>
      <c r="H194" s="127"/>
      <c r="I194" s="125" t="s">
        <v>477</v>
      </c>
      <c r="J194" s="125" t="s">
        <v>5</v>
      </c>
      <c r="K194" s="125" t="s">
        <v>17</v>
      </c>
      <c r="L194" s="125"/>
      <c r="M194" s="125" t="s">
        <v>42</v>
      </c>
      <c r="N194" s="125" t="s">
        <v>42</v>
      </c>
      <c r="O194" s="128" t="s">
        <v>42</v>
      </c>
    </row>
    <row r="195" spans="1:17" s="85" customFormat="1" ht="37.5" x14ac:dyDescent="0.3">
      <c r="A195" s="168">
        <f>ROW()-2</f>
        <v>193</v>
      </c>
      <c r="B195" s="125" t="s">
        <v>213</v>
      </c>
      <c r="C195" s="124" t="s">
        <v>222</v>
      </c>
      <c r="D195" s="125" t="s">
        <v>134</v>
      </c>
      <c r="E195" s="127">
        <f>SUM(Таблица91314[[#This Row],[Средний балл аттестата]:[Балл первоочередной]])</f>
        <v>4.3499999999999996</v>
      </c>
      <c r="F195" s="125">
        <v>4.3499999999999996</v>
      </c>
      <c r="G195" s="331" t="s">
        <v>733</v>
      </c>
      <c r="H195" s="331"/>
      <c r="I195" s="125" t="s">
        <v>477</v>
      </c>
      <c r="J195" s="190" t="s">
        <v>5</v>
      </c>
      <c r="K195" s="190" t="s">
        <v>17</v>
      </c>
      <c r="L195" s="190"/>
      <c r="M195" s="190" t="s">
        <v>42</v>
      </c>
      <c r="N195" s="125" t="s">
        <v>42</v>
      </c>
      <c r="O195" s="128" t="s">
        <v>42</v>
      </c>
    </row>
    <row r="196" spans="1:17" s="85" customFormat="1" ht="18.75" x14ac:dyDescent="0.25">
      <c r="A196" s="168">
        <f>ROW()-2</f>
        <v>194</v>
      </c>
      <c r="B196" s="178" t="s">
        <v>205</v>
      </c>
      <c r="C196" s="178" t="s">
        <v>223</v>
      </c>
      <c r="D196" s="178" t="s">
        <v>134</v>
      </c>
      <c r="E196" s="176">
        <f>SUM(Таблица91314[[#This Row],[Средний балл аттестата]:[Балл первоочередной]])</f>
        <v>4.33</v>
      </c>
      <c r="F196" s="176">
        <v>4.3499999999999996</v>
      </c>
      <c r="G196" s="176"/>
      <c r="H196" s="176"/>
      <c r="I196" s="178" t="s">
        <v>477</v>
      </c>
      <c r="J196" s="178" t="s">
        <v>5</v>
      </c>
      <c r="K196" s="178"/>
      <c r="L196" s="178"/>
      <c r="M196" s="178" t="s">
        <v>42</v>
      </c>
      <c r="N196" s="178"/>
      <c r="O196" s="178" t="s">
        <v>44</v>
      </c>
    </row>
    <row r="197" spans="1:17" s="85" customFormat="1" ht="37.5" x14ac:dyDescent="0.25">
      <c r="A197" s="168">
        <f xml:space="preserve"> ROW() - 2</f>
        <v>195</v>
      </c>
      <c r="B197" s="181" t="s">
        <v>125</v>
      </c>
      <c r="C197" s="181" t="s">
        <v>223</v>
      </c>
      <c r="D197" s="181" t="s">
        <v>134</v>
      </c>
      <c r="E197" s="182">
        <f>SUM(Таблица91314[[#This Row],[Средний балл аттестата]:[Балл первоочередной]])</f>
        <v>4.32</v>
      </c>
      <c r="F197" s="182">
        <v>4.33</v>
      </c>
      <c r="G197" s="179"/>
      <c r="H197" s="179"/>
      <c r="I197" s="179" t="s">
        <v>476</v>
      </c>
      <c r="J197" s="179" t="s">
        <v>17</v>
      </c>
      <c r="K197" s="179" t="s">
        <v>5</v>
      </c>
      <c r="L197" s="179"/>
      <c r="M197" s="179" t="s">
        <v>42</v>
      </c>
      <c r="N197" s="179" t="s">
        <v>42</v>
      </c>
      <c r="O197" s="179" t="s">
        <v>42</v>
      </c>
    </row>
    <row r="198" spans="1:17" s="85" customFormat="1" ht="37.5" x14ac:dyDescent="0.25">
      <c r="A198" s="168">
        <f xml:space="preserve"> ROW() - 2</f>
        <v>196</v>
      </c>
      <c r="B198" s="176" t="s">
        <v>108</v>
      </c>
      <c r="C198" s="303" t="s">
        <v>224</v>
      </c>
      <c r="D198" s="176" t="s">
        <v>134</v>
      </c>
      <c r="E198" s="176">
        <f>SUM(Таблица91314[[#This Row],[Средний балл аттестата]:[Балл первоочередной]])</f>
        <v>4.24</v>
      </c>
      <c r="F198" s="176">
        <v>4.32</v>
      </c>
      <c r="G198" s="176" t="s">
        <v>820</v>
      </c>
      <c r="H198" s="176"/>
      <c r="I198" s="178" t="s">
        <v>476</v>
      </c>
      <c r="J198" s="176" t="s">
        <v>17</v>
      </c>
      <c r="K198" s="176" t="s">
        <v>5</v>
      </c>
      <c r="L198" s="176"/>
      <c r="M198" s="176" t="s">
        <v>42</v>
      </c>
      <c r="N198" s="176" t="s">
        <v>42</v>
      </c>
      <c r="O198" s="176" t="s">
        <v>42</v>
      </c>
    </row>
    <row r="199" spans="1:17" s="85" customFormat="1" ht="56.25" x14ac:dyDescent="0.3">
      <c r="A199" s="168">
        <f>ROW()-2</f>
        <v>197</v>
      </c>
      <c r="B199" s="306" t="s">
        <v>818</v>
      </c>
      <c r="C199" s="306" t="s">
        <v>222</v>
      </c>
      <c r="D199" s="306" t="s">
        <v>134</v>
      </c>
      <c r="E199" s="182">
        <f>SUM(Таблица91314[[#This Row],[Средний балл аттестата]:[Балл первоочередной]])</f>
        <v>4.21</v>
      </c>
      <c r="F199" s="306">
        <v>4.3099999999999996</v>
      </c>
      <c r="G199" s="182" t="s">
        <v>733</v>
      </c>
      <c r="H199" s="344"/>
      <c r="I199" s="306" t="s">
        <v>1142</v>
      </c>
      <c r="J199" s="306" t="s">
        <v>5</v>
      </c>
      <c r="K199" s="306" t="s">
        <v>17</v>
      </c>
      <c r="L199" s="306"/>
      <c r="M199" s="306" t="s">
        <v>42</v>
      </c>
      <c r="N199" s="306" t="s">
        <v>145</v>
      </c>
      <c r="O199" s="179" t="s">
        <v>44</v>
      </c>
    </row>
    <row r="200" spans="1:17" s="85" customFormat="1" ht="37.5" x14ac:dyDescent="0.25">
      <c r="A200" s="168">
        <f>ROW()-2</f>
        <v>198</v>
      </c>
      <c r="B200" s="179" t="s">
        <v>694</v>
      </c>
      <c r="C200" s="179" t="s">
        <v>222</v>
      </c>
      <c r="D200" s="179" t="s">
        <v>134</v>
      </c>
      <c r="E200" s="182">
        <f>SUM(Таблица91314[[#This Row],[Средний балл аттестата]:[Балл первоочередной]])</f>
        <v>4.1900000000000004</v>
      </c>
      <c r="F200" s="179">
        <v>4.3099999999999996</v>
      </c>
      <c r="G200" s="179" t="s">
        <v>820</v>
      </c>
      <c r="H200" s="179"/>
      <c r="I200" s="179" t="s">
        <v>476</v>
      </c>
      <c r="J200" s="179" t="s">
        <v>17</v>
      </c>
      <c r="K200" s="179" t="s">
        <v>5</v>
      </c>
      <c r="L200" s="179"/>
      <c r="M200" s="179" t="s">
        <v>42</v>
      </c>
      <c r="N200" s="179" t="s">
        <v>42</v>
      </c>
      <c r="O200" s="179" t="s">
        <v>42</v>
      </c>
    </row>
    <row r="201" spans="1:17" s="85" customFormat="1" ht="37.5" x14ac:dyDescent="0.25">
      <c r="A201" s="168">
        <f>ROW()-2</f>
        <v>199</v>
      </c>
      <c r="B201" s="181" t="s">
        <v>729</v>
      </c>
      <c r="C201" s="181" t="s">
        <v>223</v>
      </c>
      <c r="D201" s="179" t="s">
        <v>134</v>
      </c>
      <c r="E201" s="182">
        <f>SUM(Таблица91314[[#This Row],[Средний балл аттестата]:[Балл первоочередной]])</f>
        <v>4.13</v>
      </c>
      <c r="F201" s="182">
        <v>4.3099999999999996</v>
      </c>
      <c r="G201" s="179" t="s">
        <v>733</v>
      </c>
      <c r="H201" s="179"/>
      <c r="I201" s="179" t="s">
        <v>477</v>
      </c>
      <c r="J201" s="179" t="s">
        <v>7</v>
      </c>
      <c r="K201" s="179" t="s">
        <v>5</v>
      </c>
      <c r="L201" s="179"/>
      <c r="M201" s="179" t="s">
        <v>42</v>
      </c>
      <c r="N201" s="179"/>
      <c r="O201" s="179" t="s">
        <v>42</v>
      </c>
    </row>
    <row r="202" spans="1:17" s="85" customFormat="1" ht="37.5" x14ac:dyDescent="0.3">
      <c r="A202" s="168">
        <f>ROW()-2</f>
        <v>200</v>
      </c>
      <c r="B202" s="306" t="s">
        <v>716</v>
      </c>
      <c r="C202" s="306" t="s">
        <v>223</v>
      </c>
      <c r="D202" s="179" t="s">
        <v>134</v>
      </c>
      <c r="E202" s="127">
        <f>SUM(Таблица91314[[#This Row],[Средний балл аттестата]:[Балл первоочередной]])</f>
        <v>4.13</v>
      </c>
      <c r="F202" s="331">
        <v>4.3099999999999996</v>
      </c>
      <c r="G202" s="127" t="s">
        <v>733</v>
      </c>
      <c r="H202" s="127"/>
      <c r="I202" s="125" t="s">
        <v>477</v>
      </c>
      <c r="J202" s="125" t="s">
        <v>5</v>
      </c>
      <c r="K202" s="179"/>
      <c r="L202" s="125"/>
      <c r="M202" s="125" t="s">
        <v>42</v>
      </c>
      <c r="N202" s="125"/>
      <c r="O202" s="128" t="s">
        <v>42</v>
      </c>
      <c r="P202" s="179"/>
      <c r="Q202" s="205"/>
    </row>
    <row r="203" spans="1:17" s="85" customFormat="1" ht="114.75" customHeight="1" x14ac:dyDescent="0.25">
      <c r="A203" s="168">
        <f xml:space="preserve"> ROW() - 2</f>
        <v>201</v>
      </c>
      <c r="B203" s="303" t="s">
        <v>233</v>
      </c>
      <c r="C203" s="178" t="s">
        <v>222</v>
      </c>
      <c r="D203" s="178" t="s">
        <v>134</v>
      </c>
      <c r="E203" s="176">
        <f>SUM(Таблица91314[[#This Row],[Средний балл аттестата]:[Балл первоочередной]])</f>
        <v>4.13</v>
      </c>
      <c r="F203" s="176">
        <v>4.3099999999999996</v>
      </c>
      <c r="G203" s="176"/>
      <c r="H203" s="176"/>
      <c r="I203" s="178" t="s">
        <v>478</v>
      </c>
      <c r="J203" s="178" t="s">
        <v>17</v>
      </c>
      <c r="K203" s="178" t="s">
        <v>33</v>
      </c>
      <c r="L203" s="178" t="s">
        <v>5</v>
      </c>
      <c r="M203" s="178" t="s">
        <v>42</v>
      </c>
      <c r="N203" s="178" t="s">
        <v>42</v>
      </c>
      <c r="O203" s="178" t="s">
        <v>42</v>
      </c>
    </row>
    <row r="204" spans="1:17" s="85" customFormat="1" ht="37.5" x14ac:dyDescent="0.25">
      <c r="A204" s="168">
        <f>ROW()-2</f>
        <v>202</v>
      </c>
      <c r="B204" s="124" t="s">
        <v>201</v>
      </c>
      <c r="C204" s="125" t="s">
        <v>223</v>
      </c>
      <c r="D204" s="125" t="s">
        <v>134</v>
      </c>
      <c r="E204" s="127">
        <f>SUM(Таблица91314[[#This Row],[Средний балл аттестата]:[Балл первоочередной]])</f>
        <v>4.1100000000000003</v>
      </c>
      <c r="F204" s="127">
        <v>4.3</v>
      </c>
      <c r="G204" s="127" t="s">
        <v>733</v>
      </c>
      <c r="H204" s="127"/>
      <c r="I204" s="125" t="s">
        <v>477</v>
      </c>
      <c r="J204" s="125" t="s">
        <v>5</v>
      </c>
      <c r="K204" s="125"/>
      <c r="L204" s="125"/>
      <c r="M204" s="125" t="s">
        <v>42</v>
      </c>
      <c r="N204" s="125"/>
      <c r="O204" s="128" t="s">
        <v>44</v>
      </c>
    </row>
    <row r="205" spans="1:17" s="85" customFormat="1" ht="56.25" x14ac:dyDescent="0.25">
      <c r="A205" s="168">
        <f xml:space="preserve"> ROW()-2</f>
        <v>203</v>
      </c>
      <c r="B205" s="181" t="s">
        <v>368</v>
      </c>
      <c r="C205" s="181" t="s">
        <v>222</v>
      </c>
      <c r="D205" s="179" t="s">
        <v>134</v>
      </c>
      <c r="E205" s="182">
        <f>SUM(Таблица91314[[#This Row],[Средний балл аттестата]:[Балл первоочередной]])</f>
        <v>4.0599999999999996</v>
      </c>
      <c r="F205" s="182">
        <v>4.29</v>
      </c>
      <c r="G205" s="182" t="s">
        <v>733</v>
      </c>
      <c r="H205" s="182"/>
      <c r="I205" s="179" t="s">
        <v>477</v>
      </c>
      <c r="J205" s="179" t="s">
        <v>33</v>
      </c>
      <c r="K205" s="179" t="s">
        <v>5</v>
      </c>
      <c r="L205" s="179" t="s">
        <v>17</v>
      </c>
      <c r="M205" s="179" t="s">
        <v>42</v>
      </c>
      <c r="N205" s="179" t="s">
        <v>42</v>
      </c>
      <c r="O205" s="179" t="s">
        <v>42</v>
      </c>
    </row>
    <row r="206" spans="1:17" s="85" customFormat="1" ht="75" x14ac:dyDescent="0.25">
      <c r="A206" s="168">
        <f>ROW()-2</f>
        <v>204</v>
      </c>
      <c r="B206" s="179" t="s">
        <v>306</v>
      </c>
      <c r="C206" s="179" t="s">
        <v>222</v>
      </c>
      <c r="D206" s="179" t="s">
        <v>134</v>
      </c>
      <c r="E206" s="182">
        <f>SUM(Таблица91314[[#This Row],[Средний балл аттестата]:[Балл первоочередной]])</f>
        <v>4.0599999999999996</v>
      </c>
      <c r="F206" s="182">
        <v>4.26</v>
      </c>
      <c r="G206" s="182" t="s">
        <v>820</v>
      </c>
      <c r="H206" s="182"/>
      <c r="I206" s="179" t="s">
        <v>920</v>
      </c>
      <c r="J206" s="179" t="s">
        <v>5</v>
      </c>
      <c r="K206" s="179"/>
      <c r="L206" s="179"/>
      <c r="M206" s="179" t="s">
        <v>42</v>
      </c>
      <c r="N206" s="179" t="s">
        <v>168</v>
      </c>
      <c r="O206" s="179" t="s">
        <v>42</v>
      </c>
    </row>
    <row r="207" spans="1:17" s="85" customFormat="1" ht="37.5" x14ac:dyDescent="0.3">
      <c r="A207" s="168">
        <f>ROW()-2</f>
        <v>205</v>
      </c>
      <c r="B207" s="306" t="s">
        <v>887</v>
      </c>
      <c r="C207" s="179" t="s">
        <v>223</v>
      </c>
      <c r="D207" s="306" t="s">
        <v>134</v>
      </c>
      <c r="E207" s="344">
        <f>SUM(Таблица91314[[#This Row],[Средний балл аттестата]:[Балл первоочередной]])</f>
        <v>4.05</v>
      </c>
      <c r="F207" s="306">
        <v>4.26</v>
      </c>
      <c r="G207" s="344" t="s">
        <v>733</v>
      </c>
      <c r="H207" s="344"/>
      <c r="I207" s="306" t="s">
        <v>477</v>
      </c>
      <c r="J207" s="306" t="s">
        <v>5</v>
      </c>
      <c r="K207" s="306"/>
      <c r="L207" s="306"/>
      <c r="M207" s="306" t="s">
        <v>42</v>
      </c>
      <c r="N207" s="306"/>
      <c r="O207" s="306" t="s">
        <v>42</v>
      </c>
    </row>
    <row r="208" spans="1:17" s="85" customFormat="1" ht="37.5" x14ac:dyDescent="0.25">
      <c r="A208" s="168">
        <f>ROW()-2</f>
        <v>206</v>
      </c>
      <c r="B208" s="125" t="s">
        <v>589</v>
      </c>
      <c r="C208" s="125" t="s">
        <v>222</v>
      </c>
      <c r="D208" s="125" t="s">
        <v>134</v>
      </c>
      <c r="E208" s="127">
        <f>SUM(Таблица91314[[#This Row],[Средний балл аттестата]:[Балл первоочередной]])</f>
        <v>4</v>
      </c>
      <c r="F208" s="127">
        <v>4.24</v>
      </c>
      <c r="G208" s="127" t="s">
        <v>820</v>
      </c>
      <c r="H208" s="125"/>
      <c r="I208" s="125" t="s">
        <v>477</v>
      </c>
      <c r="J208" s="125" t="s">
        <v>17</v>
      </c>
      <c r="K208" s="125" t="s">
        <v>33</v>
      </c>
      <c r="L208" s="125" t="s">
        <v>5</v>
      </c>
      <c r="M208" s="125" t="s">
        <v>42</v>
      </c>
      <c r="N208" s="125" t="s">
        <v>42</v>
      </c>
      <c r="O208" s="128" t="s">
        <v>42</v>
      </c>
    </row>
    <row r="209" spans="1:15" s="85" customFormat="1" ht="37.5" x14ac:dyDescent="0.25">
      <c r="A209" s="168">
        <f xml:space="preserve"> ROW() - 2</f>
        <v>207</v>
      </c>
      <c r="B209" s="124" t="s">
        <v>198</v>
      </c>
      <c r="C209" s="124" t="s">
        <v>223</v>
      </c>
      <c r="D209" s="125" t="s">
        <v>134</v>
      </c>
      <c r="E209" s="127">
        <f>SUM(Таблица91314[[#This Row],[Средний балл аттестата]:[Балл первоочередной]])</f>
        <v>3.95</v>
      </c>
      <c r="F209" s="127">
        <v>4.24</v>
      </c>
      <c r="G209" s="127" t="s">
        <v>733</v>
      </c>
      <c r="H209" s="127"/>
      <c r="I209" s="125" t="s">
        <v>477</v>
      </c>
      <c r="J209" s="125" t="s">
        <v>33</v>
      </c>
      <c r="K209" s="125" t="s">
        <v>5</v>
      </c>
      <c r="L209" s="125" t="s">
        <v>110</v>
      </c>
      <c r="M209" s="125" t="s">
        <v>42</v>
      </c>
      <c r="N209" s="125"/>
      <c r="O209" s="125" t="s">
        <v>44</v>
      </c>
    </row>
    <row r="210" spans="1:15" s="85" customFormat="1" ht="75" x14ac:dyDescent="0.25">
      <c r="A210" s="168">
        <f>ROW()-2</f>
        <v>208</v>
      </c>
      <c r="B210" s="179" t="s">
        <v>204</v>
      </c>
      <c r="C210" s="179" t="s">
        <v>223</v>
      </c>
      <c r="D210" s="179" t="s">
        <v>134</v>
      </c>
      <c r="E210" s="182">
        <f>SUM(Таблица91314[[#This Row],[Средний балл аттестата]:[Балл первоочередной]])</f>
        <v>3.94</v>
      </c>
      <c r="F210" s="182">
        <v>4.22</v>
      </c>
      <c r="G210" s="179" t="s">
        <v>733</v>
      </c>
      <c r="H210" s="179"/>
      <c r="I210" s="179" t="s">
        <v>1001</v>
      </c>
      <c r="J210" s="179" t="s">
        <v>183</v>
      </c>
      <c r="K210" s="179"/>
      <c r="L210" s="179"/>
      <c r="M210" s="179" t="s">
        <v>42</v>
      </c>
      <c r="N210" s="179" t="s">
        <v>42</v>
      </c>
      <c r="O210" s="179" t="s">
        <v>42</v>
      </c>
    </row>
    <row r="211" spans="1:15" s="85" customFormat="1" ht="75" x14ac:dyDescent="0.25">
      <c r="A211" s="168">
        <f xml:space="preserve"> ROW()-2</f>
        <v>209</v>
      </c>
      <c r="B211" s="125" t="s">
        <v>209</v>
      </c>
      <c r="C211" s="124" t="s">
        <v>222</v>
      </c>
      <c r="D211" s="125" t="s">
        <v>134</v>
      </c>
      <c r="E211" s="127">
        <f>SUM(Таблица91314[[#This Row],[Средний балл аттестата]:[Балл первоочередной]])</f>
        <v>3.94</v>
      </c>
      <c r="F211" s="127">
        <v>4.21</v>
      </c>
      <c r="G211" s="125" t="s">
        <v>820</v>
      </c>
      <c r="H211" s="125"/>
      <c r="I211" s="178" t="s">
        <v>476</v>
      </c>
      <c r="J211" s="125" t="s">
        <v>1071</v>
      </c>
      <c r="K211" s="125" t="s">
        <v>210</v>
      </c>
      <c r="L211" s="125"/>
      <c r="M211" s="125" t="s">
        <v>42</v>
      </c>
      <c r="N211" s="125" t="s">
        <v>42</v>
      </c>
      <c r="O211" s="125" t="s">
        <v>42</v>
      </c>
    </row>
    <row r="212" spans="1:15" s="85" customFormat="1" ht="56.25" x14ac:dyDescent="0.25">
      <c r="A212" s="124">
        <f t="shared" ref="A212:A225" si="9">ROW()-2</f>
        <v>210</v>
      </c>
      <c r="B212" s="179" t="s">
        <v>895</v>
      </c>
      <c r="C212" s="179" t="s">
        <v>223</v>
      </c>
      <c r="D212" s="179" t="s">
        <v>896</v>
      </c>
      <c r="E212" s="127">
        <f>SUM(Таблица91314[[#This Row],[Средний балл аттестата]:[Балл первоочередной]])</f>
        <v>3.94</v>
      </c>
      <c r="F212" s="127">
        <v>4.18</v>
      </c>
      <c r="G212" s="127" t="s">
        <v>733</v>
      </c>
      <c r="H212" s="127"/>
      <c r="I212" s="125" t="s">
        <v>477</v>
      </c>
      <c r="J212" s="125" t="s">
        <v>7</v>
      </c>
      <c r="K212" s="125" t="s">
        <v>17</v>
      </c>
      <c r="L212" s="125" t="s">
        <v>897</v>
      </c>
      <c r="M212" s="125" t="s">
        <v>42</v>
      </c>
      <c r="N212" s="125"/>
      <c r="O212" s="128" t="s">
        <v>42</v>
      </c>
    </row>
    <row r="213" spans="1:15" s="85" customFormat="1" ht="37.5" x14ac:dyDescent="0.25">
      <c r="A213" s="124">
        <f t="shared" si="9"/>
        <v>211</v>
      </c>
      <c r="B213" s="183" t="s">
        <v>261</v>
      </c>
      <c r="C213" s="179" t="s">
        <v>223</v>
      </c>
      <c r="D213" s="179" t="s">
        <v>134</v>
      </c>
      <c r="E213" s="360">
        <f>SUM(Таблица91314[[#This Row],[Средний балл аттестата]:[Балл первоочередной]])</f>
        <v>3.94</v>
      </c>
      <c r="F213" s="309">
        <v>4.18</v>
      </c>
      <c r="G213" s="360" t="s">
        <v>733</v>
      </c>
      <c r="H213" s="309"/>
      <c r="I213" s="183" t="s">
        <v>477</v>
      </c>
      <c r="J213" s="183" t="s">
        <v>5</v>
      </c>
      <c r="K213" s="183"/>
      <c r="L213" s="183"/>
      <c r="M213" s="183" t="s">
        <v>42</v>
      </c>
      <c r="N213" s="183"/>
      <c r="O213" s="311" t="s">
        <v>44</v>
      </c>
    </row>
    <row r="214" spans="1:15" s="85" customFormat="1" ht="37.5" x14ac:dyDescent="0.25">
      <c r="A214" s="168">
        <f t="shared" si="9"/>
        <v>212</v>
      </c>
      <c r="B214" s="179" t="s">
        <v>655</v>
      </c>
      <c r="C214" s="179" t="s">
        <v>223</v>
      </c>
      <c r="D214" s="179" t="s">
        <v>136</v>
      </c>
      <c r="E214" s="182">
        <f>SUM(Таблица91314[[#This Row],[Средний балл аттестата]:[Балл первоочередной]])</f>
        <v>3.88</v>
      </c>
      <c r="F214" s="182">
        <v>4.16</v>
      </c>
      <c r="G214" s="182" t="s">
        <v>820</v>
      </c>
      <c r="H214" s="182"/>
      <c r="I214" s="179" t="s">
        <v>477</v>
      </c>
      <c r="J214" s="179" t="s">
        <v>5</v>
      </c>
      <c r="K214" s="179" t="s">
        <v>17</v>
      </c>
      <c r="L214" s="179"/>
      <c r="M214" s="179" t="s">
        <v>42</v>
      </c>
      <c r="N214" s="179" t="s">
        <v>42</v>
      </c>
      <c r="O214" s="179" t="s">
        <v>42</v>
      </c>
    </row>
    <row r="215" spans="1:15" s="85" customFormat="1" ht="75" x14ac:dyDescent="0.25">
      <c r="A215" s="124">
        <f t="shared" si="9"/>
        <v>213</v>
      </c>
      <c r="B215" s="181" t="s">
        <v>418</v>
      </c>
      <c r="C215" s="181" t="s">
        <v>223</v>
      </c>
      <c r="D215" s="179" t="s">
        <v>134</v>
      </c>
      <c r="E215" s="362">
        <f>SUM(Таблица91314[[#This Row],[Средний балл аттестата]:[Балл первоочередной]])</f>
        <v>3.88</v>
      </c>
      <c r="F215" s="127">
        <v>4.13</v>
      </c>
      <c r="G215" s="125"/>
      <c r="H215" s="125"/>
      <c r="I215" s="125" t="s">
        <v>477</v>
      </c>
      <c r="J215" s="125" t="s">
        <v>17</v>
      </c>
      <c r="K215" s="125" t="s">
        <v>5</v>
      </c>
      <c r="L215" s="125" t="s">
        <v>419</v>
      </c>
      <c r="M215" s="125" t="s">
        <v>42</v>
      </c>
      <c r="N215" s="125"/>
      <c r="O215" s="128" t="s">
        <v>44</v>
      </c>
    </row>
    <row r="216" spans="1:15" s="349" customFormat="1" ht="37.5" x14ac:dyDescent="0.25">
      <c r="A216" s="124">
        <f t="shared" si="9"/>
        <v>214</v>
      </c>
      <c r="B216" s="181" t="s">
        <v>78</v>
      </c>
      <c r="C216" s="181" t="s">
        <v>222</v>
      </c>
      <c r="D216" s="182" t="s">
        <v>134</v>
      </c>
      <c r="E216" s="182">
        <f>SUM(Таблица91314[[#This Row],[Средний балл аттестата]:[Балл первоочередной]])</f>
        <v>3.88</v>
      </c>
      <c r="F216" s="182">
        <v>4.1100000000000003</v>
      </c>
      <c r="G216" s="179" t="s">
        <v>733</v>
      </c>
      <c r="H216" s="179"/>
      <c r="I216" s="179" t="s">
        <v>477</v>
      </c>
      <c r="J216" s="179" t="s">
        <v>6</v>
      </c>
      <c r="K216" s="179" t="s">
        <v>5</v>
      </c>
      <c r="L216" s="179"/>
      <c r="M216" s="179" t="s">
        <v>42</v>
      </c>
      <c r="N216" s="179" t="s">
        <v>42</v>
      </c>
      <c r="O216" s="179" t="s">
        <v>44</v>
      </c>
    </row>
    <row r="217" spans="1:15" s="349" customFormat="1" ht="37.5" x14ac:dyDescent="0.3">
      <c r="A217" s="124">
        <f t="shared" si="9"/>
        <v>215</v>
      </c>
      <c r="B217" s="306" t="s">
        <v>862</v>
      </c>
      <c r="C217" s="179" t="s">
        <v>222</v>
      </c>
      <c r="D217" s="306" t="s">
        <v>134</v>
      </c>
      <c r="E217" s="344">
        <f>SUM(Таблица91314[[#This Row],[Средний балл аттестата]:[Балл первоочередной]])</f>
        <v>3.88</v>
      </c>
      <c r="F217" s="306">
        <v>4.1100000000000003</v>
      </c>
      <c r="G217" s="344" t="s">
        <v>820</v>
      </c>
      <c r="H217" s="344"/>
      <c r="I217" s="306" t="s">
        <v>476</v>
      </c>
      <c r="J217" s="306" t="s">
        <v>5</v>
      </c>
      <c r="K217" s="306" t="s">
        <v>52</v>
      </c>
      <c r="L217" s="306" t="s">
        <v>110</v>
      </c>
      <c r="M217" s="306" t="s">
        <v>42</v>
      </c>
      <c r="N217" s="306" t="s">
        <v>42</v>
      </c>
      <c r="O217" s="306" t="s">
        <v>42</v>
      </c>
    </row>
    <row r="218" spans="1:15" s="349" customFormat="1" ht="56.25" x14ac:dyDescent="0.3">
      <c r="A218" s="124">
        <f t="shared" si="9"/>
        <v>216</v>
      </c>
      <c r="B218" s="316" t="s">
        <v>1062</v>
      </c>
      <c r="C218" s="307" t="s">
        <v>222</v>
      </c>
      <c r="D218" s="316" t="s">
        <v>134</v>
      </c>
      <c r="E218" s="354">
        <f>SUM(Таблица91314[[#This Row],[Средний балл аттестата]:[Балл первоочередной]])</f>
        <v>3.84</v>
      </c>
      <c r="F218" s="316">
        <v>4.0599999999999996</v>
      </c>
      <c r="G218" s="354" t="s">
        <v>733</v>
      </c>
      <c r="H218" s="354"/>
      <c r="I218" s="306" t="s">
        <v>1173</v>
      </c>
      <c r="J218" s="316" t="s">
        <v>5</v>
      </c>
      <c r="K218" s="316" t="s">
        <v>17</v>
      </c>
      <c r="L218" s="316"/>
      <c r="M218" s="316" t="s">
        <v>42</v>
      </c>
      <c r="N218" s="316" t="s">
        <v>168</v>
      </c>
      <c r="O218" s="316" t="s">
        <v>42</v>
      </c>
    </row>
    <row r="219" spans="1:15" s="349" customFormat="1" ht="37.5" x14ac:dyDescent="0.25">
      <c r="A219" s="124">
        <f t="shared" si="9"/>
        <v>217</v>
      </c>
      <c r="B219" s="181" t="s">
        <v>464</v>
      </c>
      <c r="C219" s="181" t="s">
        <v>223</v>
      </c>
      <c r="D219" s="179" t="s">
        <v>134</v>
      </c>
      <c r="E219" s="182">
        <f>SUM(Таблица91314[[#This Row],[Средний балл аттестата]:[Балл первоочередной]])</f>
        <v>3.81</v>
      </c>
      <c r="F219" s="182">
        <v>4.0599999999999996</v>
      </c>
      <c r="G219" s="179" t="s">
        <v>820</v>
      </c>
      <c r="H219" s="179"/>
      <c r="I219" s="179" t="s">
        <v>476</v>
      </c>
      <c r="J219" s="179" t="s">
        <v>52</v>
      </c>
      <c r="K219" s="179" t="s">
        <v>7</v>
      </c>
      <c r="L219" s="179" t="s">
        <v>5</v>
      </c>
      <c r="M219" s="179" t="s">
        <v>42</v>
      </c>
      <c r="N219" s="179" t="s">
        <v>42</v>
      </c>
      <c r="O219" s="179" t="s">
        <v>42</v>
      </c>
    </row>
    <row r="220" spans="1:15" s="349" customFormat="1" ht="37.5" x14ac:dyDescent="0.25">
      <c r="A220" s="124">
        <f t="shared" si="9"/>
        <v>218</v>
      </c>
      <c r="B220" s="179" t="s">
        <v>777</v>
      </c>
      <c r="C220" s="179" t="s">
        <v>223</v>
      </c>
      <c r="D220" s="179" t="s">
        <v>134</v>
      </c>
      <c r="E220" s="182">
        <f>SUM(Таблица91314[[#This Row],[Средний балл аттестата]:[Балл первоочередной]])</f>
        <v>3.81</v>
      </c>
      <c r="F220" s="182">
        <v>4.0599999999999996</v>
      </c>
      <c r="G220" s="182" t="s">
        <v>733</v>
      </c>
      <c r="H220" s="182"/>
      <c r="I220" s="179" t="s">
        <v>477</v>
      </c>
      <c r="J220" s="179" t="s">
        <v>5</v>
      </c>
      <c r="K220" s="179"/>
      <c r="L220" s="179"/>
      <c r="M220" s="179" t="s">
        <v>42</v>
      </c>
      <c r="N220" s="179"/>
      <c r="O220" s="179" t="s">
        <v>44</v>
      </c>
    </row>
    <row r="221" spans="1:15" s="349" customFormat="1" ht="37.5" x14ac:dyDescent="0.25">
      <c r="A221" s="124">
        <f t="shared" si="9"/>
        <v>219</v>
      </c>
      <c r="B221" s="181" t="s">
        <v>392</v>
      </c>
      <c r="C221" s="181" t="s">
        <v>222</v>
      </c>
      <c r="D221" s="179" t="s">
        <v>134</v>
      </c>
      <c r="E221" s="182">
        <f>SUM(Таблица91314[[#This Row],[Средний балл аттестата]:[Балл первоочередной]])</f>
        <v>3.75</v>
      </c>
      <c r="F221" s="182">
        <v>4</v>
      </c>
      <c r="G221" s="182" t="s">
        <v>820</v>
      </c>
      <c r="H221" s="179"/>
      <c r="I221" s="179" t="s">
        <v>476</v>
      </c>
      <c r="J221" s="179" t="s">
        <v>7</v>
      </c>
      <c r="K221" s="179"/>
      <c r="L221" s="179"/>
      <c r="M221" s="179" t="s">
        <v>42</v>
      </c>
      <c r="N221" s="179" t="s">
        <v>42</v>
      </c>
      <c r="O221" s="179" t="s">
        <v>44</v>
      </c>
    </row>
    <row r="222" spans="1:15" s="85" customFormat="1" ht="37.5" x14ac:dyDescent="0.25">
      <c r="A222" s="168">
        <f t="shared" si="9"/>
        <v>220</v>
      </c>
      <c r="B222" s="124" t="s">
        <v>303</v>
      </c>
      <c r="C222" s="124" t="s">
        <v>223</v>
      </c>
      <c r="D222" s="125" t="s">
        <v>134</v>
      </c>
      <c r="E222" s="127">
        <f>SUM(Таблица91314[[#This Row],[Средний балл аттестата]:[Балл первоочередной]])</f>
        <v>3.73</v>
      </c>
      <c r="F222" s="127">
        <v>4</v>
      </c>
      <c r="G222" s="127" t="s">
        <v>733</v>
      </c>
      <c r="H222" s="127"/>
      <c r="I222" s="125" t="s">
        <v>477</v>
      </c>
      <c r="J222" s="125" t="s">
        <v>5</v>
      </c>
      <c r="K222" s="125"/>
      <c r="L222" s="125"/>
      <c r="M222" s="125" t="s">
        <v>42</v>
      </c>
      <c r="N222" s="125"/>
      <c r="O222" s="125" t="s">
        <v>42</v>
      </c>
    </row>
    <row r="223" spans="1:15" s="201" customFormat="1" ht="37.5" x14ac:dyDescent="0.25">
      <c r="A223" s="336">
        <f t="shared" si="9"/>
        <v>221</v>
      </c>
      <c r="B223" s="303" t="s">
        <v>286</v>
      </c>
      <c r="C223" s="303" t="s">
        <v>223</v>
      </c>
      <c r="D223" s="178" t="s">
        <v>134</v>
      </c>
      <c r="E223" s="176">
        <f>SUM(Таблица91314[[#This Row],[Средний балл аттестата]:[Балл первоочередной]])</f>
        <v>3.72</v>
      </c>
      <c r="F223" s="176">
        <v>4</v>
      </c>
      <c r="G223" s="178"/>
      <c r="H223" s="178"/>
      <c r="I223" s="125" t="s">
        <v>476</v>
      </c>
      <c r="J223" s="178" t="s">
        <v>7</v>
      </c>
      <c r="K223" s="178"/>
      <c r="L223" s="183"/>
      <c r="M223" s="178" t="s">
        <v>42</v>
      </c>
      <c r="N223" s="178" t="s">
        <v>42</v>
      </c>
      <c r="O223" s="178" t="s">
        <v>42</v>
      </c>
    </row>
    <row r="224" spans="1:15" s="85" customFormat="1" ht="56.25" x14ac:dyDescent="0.25">
      <c r="A224" s="168">
        <f t="shared" si="9"/>
        <v>222</v>
      </c>
      <c r="B224" s="181" t="s">
        <v>383</v>
      </c>
      <c r="C224" s="181" t="s">
        <v>222</v>
      </c>
      <c r="D224" s="181" t="s">
        <v>134</v>
      </c>
      <c r="E224" s="182">
        <f>SUM(Таблица91314[[#This Row],[Средний балл аттестата]:[Балл первоочередной]])</f>
        <v>3.69</v>
      </c>
      <c r="F224" s="182">
        <v>3.88</v>
      </c>
      <c r="G224" s="179" t="s">
        <v>733</v>
      </c>
      <c r="H224" s="179"/>
      <c r="I224" s="179" t="s">
        <v>670</v>
      </c>
      <c r="J224" s="179" t="s">
        <v>17</v>
      </c>
      <c r="K224" s="179" t="s">
        <v>5</v>
      </c>
      <c r="L224" s="179" t="s">
        <v>33</v>
      </c>
      <c r="M224" s="178" t="s">
        <v>42</v>
      </c>
      <c r="N224" s="178" t="s">
        <v>42</v>
      </c>
      <c r="O224" s="178" t="s">
        <v>42</v>
      </c>
    </row>
    <row r="225" spans="1:17" s="85" customFormat="1" ht="37.5" x14ac:dyDescent="0.25">
      <c r="A225" s="168">
        <f t="shared" si="9"/>
        <v>223</v>
      </c>
      <c r="B225" s="124" t="s">
        <v>755</v>
      </c>
      <c r="C225" s="124" t="s">
        <v>223</v>
      </c>
      <c r="D225" s="182" t="s">
        <v>134</v>
      </c>
      <c r="E225" s="127">
        <f>SUM(Таблица91314[[#This Row],[Средний балл аттестата]:[Балл первоочередной]])</f>
        <v>3.69</v>
      </c>
      <c r="F225" s="127">
        <v>3.83</v>
      </c>
      <c r="G225" s="127" t="s">
        <v>733</v>
      </c>
      <c r="H225" s="127"/>
      <c r="I225" s="127" t="s">
        <v>477</v>
      </c>
      <c r="J225" s="127" t="s">
        <v>5</v>
      </c>
      <c r="K225" s="127"/>
      <c r="L225" s="127"/>
      <c r="M225" s="182" t="s">
        <v>42</v>
      </c>
      <c r="N225" s="182"/>
      <c r="O225" s="182" t="s">
        <v>42</v>
      </c>
      <c r="P225" s="125"/>
      <c r="Q225" s="200"/>
    </row>
    <row r="226" spans="1:17" s="305" customFormat="1" ht="112.5" x14ac:dyDescent="0.25">
      <c r="A226" s="168">
        <f xml:space="preserve"> ROW()-2</f>
        <v>224</v>
      </c>
      <c r="B226" s="179" t="s">
        <v>675</v>
      </c>
      <c r="C226" s="179" t="s">
        <v>222</v>
      </c>
      <c r="D226" s="180" t="s">
        <v>134</v>
      </c>
      <c r="E226" s="182">
        <f>SUM(Таблица91314[[#This Row],[Средний балл аттестата]:[Балл первоочередной]])</f>
        <v>3.59</v>
      </c>
      <c r="F226" s="179">
        <v>3.82</v>
      </c>
      <c r="G226" s="182" t="s">
        <v>820</v>
      </c>
      <c r="H226" s="182"/>
      <c r="I226" s="179" t="s">
        <v>477</v>
      </c>
      <c r="J226" s="179" t="s">
        <v>33</v>
      </c>
      <c r="K226" s="179" t="s">
        <v>5</v>
      </c>
      <c r="L226" s="179" t="s">
        <v>17</v>
      </c>
      <c r="M226" s="179" t="s">
        <v>42</v>
      </c>
      <c r="N226" s="179" t="s">
        <v>556</v>
      </c>
      <c r="O226" s="179" t="s">
        <v>42</v>
      </c>
    </row>
    <row r="227" spans="1:17" s="85" customFormat="1" ht="56.25" x14ac:dyDescent="0.25">
      <c r="A227" s="181">
        <f xml:space="preserve"> ROW()-2</f>
        <v>225</v>
      </c>
      <c r="B227" s="181" t="s">
        <v>523</v>
      </c>
      <c r="C227" s="124" t="s">
        <v>222</v>
      </c>
      <c r="D227" s="179" t="s">
        <v>134</v>
      </c>
      <c r="E227" s="182">
        <f>SUM(Таблица91314[[#This Row],[Средний балл аттестата]:[Балл первоочередной]])</f>
        <v>3.58</v>
      </c>
      <c r="F227" s="182">
        <v>3.75</v>
      </c>
      <c r="G227" s="182" t="s">
        <v>820</v>
      </c>
      <c r="H227" s="182"/>
      <c r="I227" s="179" t="s">
        <v>476</v>
      </c>
      <c r="J227" s="179" t="s">
        <v>7</v>
      </c>
      <c r="K227" s="179" t="s">
        <v>1092</v>
      </c>
      <c r="L227" s="179" t="s">
        <v>17</v>
      </c>
      <c r="M227" s="125" t="s">
        <v>42</v>
      </c>
      <c r="N227" s="125" t="s">
        <v>42</v>
      </c>
      <c r="O227" s="128" t="s">
        <v>42</v>
      </c>
    </row>
    <row r="228" spans="1:17" s="305" customFormat="1" ht="37.5" x14ac:dyDescent="0.25">
      <c r="A228" s="168">
        <f xml:space="preserve"> ROW()-2</f>
        <v>226</v>
      </c>
      <c r="B228" s="181" t="s">
        <v>354</v>
      </c>
      <c r="C228" s="181" t="s">
        <v>222</v>
      </c>
      <c r="D228" s="179" t="s">
        <v>134</v>
      </c>
      <c r="E228" s="182">
        <f>SUM(Таблица91314[[#This Row],[Средний балл аттестата]:[Балл первоочередной]])</f>
        <v>3.58</v>
      </c>
      <c r="F228" s="182">
        <v>3.74</v>
      </c>
      <c r="G228" s="182" t="s">
        <v>820</v>
      </c>
      <c r="H228" s="182"/>
      <c r="I228" s="179" t="s">
        <v>476</v>
      </c>
      <c r="J228" s="179" t="s">
        <v>33</v>
      </c>
      <c r="K228" s="179" t="s">
        <v>17</v>
      </c>
      <c r="L228" s="179" t="s">
        <v>5</v>
      </c>
      <c r="M228" s="179" t="s">
        <v>42</v>
      </c>
      <c r="N228" s="179" t="s">
        <v>42</v>
      </c>
      <c r="O228" s="179" t="s">
        <v>42</v>
      </c>
    </row>
    <row r="229" spans="1:17" s="305" customFormat="1" ht="37.5" x14ac:dyDescent="0.25">
      <c r="A229" s="181">
        <f t="shared" ref="A229:A235" si="10">ROW()-2</f>
        <v>227</v>
      </c>
      <c r="B229" s="179" t="s">
        <v>700</v>
      </c>
      <c r="C229" s="179" t="s">
        <v>222</v>
      </c>
      <c r="D229" s="179" t="s">
        <v>134</v>
      </c>
      <c r="E229" s="182">
        <f>SUM(Таблица91314[[#This Row],[Средний балл аттестата]:[Балл первоочередной]])</f>
        <v>3.5</v>
      </c>
      <c r="F229" s="182">
        <v>3.72</v>
      </c>
      <c r="G229" s="182" t="s">
        <v>820</v>
      </c>
      <c r="H229" s="182"/>
      <c r="I229" s="182" t="s">
        <v>476</v>
      </c>
      <c r="J229" s="179" t="s">
        <v>33</v>
      </c>
      <c r="K229" s="179" t="s">
        <v>5</v>
      </c>
      <c r="L229" s="179"/>
      <c r="M229" s="179" t="s">
        <v>42</v>
      </c>
      <c r="N229" s="179" t="s">
        <v>42</v>
      </c>
      <c r="O229" s="179" t="s">
        <v>42</v>
      </c>
    </row>
    <row r="230" spans="1:17" s="305" customFormat="1" ht="75" x14ac:dyDescent="0.25">
      <c r="A230" s="181">
        <f t="shared" si="10"/>
        <v>228</v>
      </c>
      <c r="B230" s="179" t="s">
        <v>636</v>
      </c>
      <c r="C230" s="179" t="s">
        <v>224</v>
      </c>
      <c r="D230" s="179" t="s">
        <v>134</v>
      </c>
      <c r="E230" s="182">
        <f>SUM(Таблица91314[[#This Row],[Средний балл аттестата]:[Балл первоочередной]])</f>
        <v>3.5</v>
      </c>
      <c r="F230" s="182">
        <v>3.7</v>
      </c>
      <c r="G230" s="179" t="s">
        <v>820</v>
      </c>
      <c r="H230" s="179"/>
      <c r="I230" s="179" t="s">
        <v>476</v>
      </c>
      <c r="J230" s="179" t="s">
        <v>17</v>
      </c>
      <c r="K230" s="179"/>
      <c r="L230" s="179" t="s">
        <v>1071</v>
      </c>
      <c r="M230" s="179" t="s">
        <v>42</v>
      </c>
      <c r="N230" s="179" t="s">
        <v>42</v>
      </c>
      <c r="O230" s="179" t="s">
        <v>42</v>
      </c>
    </row>
    <row r="231" spans="1:17" s="305" customFormat="1" ht="37.5" x14ac:dyDescent="0.25">
      <c r="A231" s="181">
        <f t="shared" si="10"/>
        <v>229</v>
      </c>
      <c r="B231" s="179" t="s">
        <v>311</v>
      </c>
      <c r="C231" s="179" t="s">
        <v>224</v>
      </c>
      <c r="D231" s="179" t="s">
        <v>134</v>
      </c>
      <c r="E231" s="182">
        <f>SUM(Таблица91314[[#This Row],[Средний балл аттестата]:[Балл первоочередной]])</f>
        <v>3.45</v>
      </c>
      <c r="F231" s="182">
        <v>3.7</v>
      </c>
      <c r="G231" s="182" t="s">
        <v>820</v>
      </c>
      <c r="H231" s="179"/>
      <c r="I231" s="179" t="s">
        <v>476</v>
      </c>
      <c r="J231" s="179" t="s">
        <v>17</v>
      </c>
      <c r="K231" s="179" t="s">
        <v>110</v>
      </c>
      <c r="L231" s="179" t="s">
        <v>5</v>
      </c>
      <c r="M231" s="179" t="s">
        <v>42</v>
      </c>
      <c r="N231" s="179" t="s">
        <v>42</v>
      </c>
      <c r="O231" s="179" t="s">
        <v>42</v>
      </c>
    </row>
    <row r="232" spans="1:17" s="305" customFormat="1" ht="37.5" x14ac:dyDescent="0.25">
      <c r="A232" s="181">
        <f t="shared" si="10"/>
        <v>230</v>
      </c>
      <c r="B232" s="179" t="s">
        <v>658</v>
      </c>
      <c r="C232" s="179" t="s">
        <v>223</v>
      </c>
      <c r="D232" s="179" t="s">
        <v>134</v>
      </c>
      <c r="E232" s="182">
        <f>SUM(Таблица91314[[#This Row],[Средний балл аттестата]:[Балл первоочередной]])</f>
        <v>3.44</v>
      </c>
      <c r="F232" s="182">
        <v>3.69</v>
      </c>
      <c r="G232" s="182" t="s">
        <v>733</v>
      </c>
      <c r="H232" s="182"/>
      <c r="I232" s="181" t="s">
        <v>477</v>
      </c>
      <c r="J232" s="370" t="s">
        <v>5</v>
      </c>
      <c r="K232" s="179"/>
      <c r="L232" s="179"/>
      <c r="M232" s="179" t="s">
        <v>42</v>
      </c>
      <c r="N232" s="179"/>
      <c r="O232" s="179" t="s">
        <v>42</v>
      </c>
    </row>
    <row r="233" spans="1:17" s="305" customFormat="1" ht="37.5" x14ac:dyDescent="0.25">
      <c r="A233" s="181">
        <f t="shared" si="10"/>
        <v>231</v>
      </c>
      <c r="B233" s="181" t="s">
        <v>774</v>
      </c>
      <c r="C233" s="181" t="s">
        <v>223</v>
      </c>
      <c r="D233" s="179" t="s">
        <v>136</v>
      </c>
      <c r="E233" s="182">
        <f>SUM(Таблица91314[[#This Row],[Средний балл аттестата]:[Балл первоочередной]])</f>
        <v>3.1</v>
      </c>
      <c r="F233" s="182">
        <v>3.69</v>
      </c>
      <c r="G233" s="182" t="s">
        <v>965</v>
      </c>
      <c r="H233" s="182"/>
      <c r="I233" s="179" t="s">
        <v>477</v>
      </c>
      <c r="J233" s="179" t="s">
        <v>5</v>
      </c>
      <c r="K233" s="179"/>
      <c r="L233" s="179"/>
      <c r="M233" s="179" t="s">
        <v>42</v>
      </c>
      <c r="N233" s="179"/>
      <c r="O233" s="179" t="s">
        <v>44</v>
      </c>
    </row>
    <row r="234" spans="1:17" s="305" customFormat="1" ht="37.5" x14ac:dyDescent="0.25">
      <c r="A234" s="181">
        <f t="shared" si="10"/>
        <v>232</v>
      </c>
      <c r="B234" s="181" t="s">
        <v>736</v>
      </c>
      <c r="C234" s="181" t="s">
        <v>222</v>
      </c>
      <c r="D234" s="179" t="s">
        <v>134</v>
      </c>
      <c r="E234" s="182" t="e">
        <f>SUM(Таблица91314[[#This Row],[Средний балл аттестата]:[Балл первоочередной]])</f>
        <v>#VALUE!</v>
      </c>
      <c r="F234" s="182">
        <v>3.63</v>
      </c>
      <c r="G234" s="182" t="s">
        <v>820</v>
      </c>
      <c r="H234" s="182"/>
      <c r="I234" s="179" t="s">
        <v>477</v>
      </c>
      <c r="J234" s="179" t="s">
        <v>5</v>
      </c>
      <c r="K234" s="179"/>
      <c r="L234" s="179"/>
      <c r="M234" s="179" t="s">
        <v>42</v>
      </c>
      <c r="N234" s="179" t="s">
        <v>42</v>
      </c>
      <c r="O234" s="179" t="s">
        <v>44</v>
      </c>
    </row>
    <row r="235" spans="1:17" s="305" customFormat="1" ht="37.5" x14ac:dyDescent="0.25">
      <c r="A235" s="181">
        <f t="shared" si="10"/>
        <v>233</v>
      </c>
      <c r="B235" s="179" t="s">
        <v>123</v>
      </c>
      <c r="C235" s="181" t="s">
        <v>223</v>
      </c>
      <c r="D235" s="179" t="s">
        <v>134</v>
      </c>
      <c r="E235" s="182" t="e">
        <f>SUM(Таблица91314[[#This Row],[Средний балл аттестата]:[Балл первоочередной]])</f>
        <v>#VALUE!</v>
      </c>
      <c r="F235" s="179">
        <v>3.59</v>
      </c>
      <c r="G235" s="182" t="s">
        <v>733</v>
      </c>
      <c r="H235" s="182"/>
      <c r="I235" s="179" t="s">
        <v>477</v>
      </c>
      <c r="J235" s="179" t="s">
        <v>5</v>
      </c>
      <c r="K235" s="179"/>
      <c r="L235" s="179"/>
      <c r="M235" s="179" t="s">
        <v>42</v>
      </c>
      <c r="N235" s="179"/>
      <c r="O235" s="179" t="s">
        <v>42</v>
      </c>
    </row>
    <row r="236" spans="1:17" s="305" customFormat="1" ht="56.25" x14ac:dyDescent="0.25">
      <c r="A236" s="181">
        <f xml:space="preserve"> ROW()-2</f>
        <v>234</v>
      </c>
      <c r="B236" s="179" t="s">
        <v>527</v>
      </c>
      <c r="C236" s="179" t="s">
        <v>222</v>
      </c>
      <c r="D236" s="179" t="s">
        <v>134</v>
      </c>
      <c r="E236" s="182" t="e">
        <f>SUM(Таблица91314[[#This Row],[Средний балл аттестата]:[Балл первоочередной]])</f>
        <v>#VALUE!</v>
      </c>
      <c r="F236" s="182">
        <v>3.5</v>
      </c>
      <c r="G236" s="182" t="s">
        <v>820</v>
      </c>
      <c r="H236" s="182"/>
      <c r="I236" s="179" t="s">
        <v>1087</v>
      </c>
      <c r="J236" s="179" t="s">
        <v>33</v>
      </c>
      <c r="K236" s="179" t="s">
        <v>5</v>
      </c>
      <c r="L236" s="179" t="s">
        <v>17</v>
      </c>
      <c r="M236" s="179" t="s">
        <v>42</v>
      </c>
      <c r="N236" s="179" t="s">
        <v>42</v>
      </c>
      <c r="O236" s="179" t="s">
        <v>42</v>
      </c>
    </row>
    <row r="237" spans="1:17" s="305" customFormat="1" ht="75" x14ac:dyDescent="0.25">
      <c r="A237" s="181">
        <f>ROW()-2</f>
        <v>235</v>
      </c>
      <c r="B237" s="181" t="s">
        <v>486</v>
      </c>
      <c r="C237" s="181" t="s">
        <v>222</v>
      </c>
      <c r="D237" s="182" t="s">
        <v>134</v>
      </c>
      <c r="E237" s="182" t="e">
        <f>SUM(Таблица91314[[#This Row],[Средний балл аттестата]:[Балл первоочередной]])</f>
        <v>#VALUE!</v>
      </c>
      <c r="F237" s="182">
        <v>3.5</v>
      </c>
      <c r="G237" s="182" t="s">
        <v>820</v>
      </c>
      <c r="H237" s="182"/>
      <c r="I237" s="179" t="s">
        <v>476</v>
      </c>
      <c r="J237" s="179" t="s">
        <v>5</v>
      </c>
      <c r="K237" s="179" t="s">
        <v>1073</v>
      </c>
      <c r="L237" s="179" t="s">
        <v>17</v>
      </c>
      <c r="M237" s="179" t="s">
        <v>42</v>
      </c>
      <c r="N237" s="179" t="s">
        <v>42</v>
      </c>
      <c r="O237" s="179" t="s">
        <v>44</v>
      </c>
    </row>
    <row r="238" spans="1:17" s="305" customFormat="1" ht="37.5" x14ac:dyDescent="0.25">
      <c r="A238" s="181">
        <f>ROW()-2</f>
        <v>236</v>
      </c>
      <c r="B238" s="181" t="s">
        <v>320</v>
      </c>
      <c r="C238" s="181" t="s">
        <v>222</v>
      </c>
      <c r="D238" s="179" t="s">
        <v>134</v>
      </c>
      <c r="E238" s="182" t="e">
        <f>SUM(Таблица91314[[#This Row],[Средний балл аттестата]:[Балл первоочередной]])</f>
        <v>#VALUE!</v>
      </c>
      <c r="F238" s="182">
        <v>3.47</v>
      </c>
      <c r="G238" s="182" t="s">
        <v>820</v>
      </c>
      <c r="H238" s="182"/>
      <c r="I238" s="179" t="s">
        <v>1148</v>
      </c>
      <c r="J238" s="179" t="s">
        <v>5</v>
      </c>
      <c r="K238" s="179" t="s">
        <v>17</v>
      </c>
      <c r="L238" s="179" t="s">
        <v>321</v>
      </c>
      <c r="M238" s="179" t="s">
        <v>42</v>
      </c>
      <c r="N238" s="179" t="s">
        <v>42</v>
      </c>
      <c r="O238" s="179" t="s">
        <v>42</v>
      </c>
    </row>
    <row r="239" spans="1:17" s="305" customFormat="1" ht="37.5" x14ac:dyDescent="0.25">
      <c r="A239" s="181">
        <f>ROW()-2</f>
        <v>237</v>
      </c>
      <c r="B239" s="179" t="s">
        <v>431</v>
      </c>
      <c r="C239" s="179" t="s">
        <v>222</v>
      </c>
      <c r="D239" s="179" t="s">
        <v>134</v>
      </c>
      <c r="E239" s="182" t="e">
        <f>SUM(Таблица91314[[#This Row],[Средний балл аттестата]:[Балл первоочередной]])</f>
        <v>#VALUE!</v>
      </c>
      <c r="F239" s="182">
        <v>3.35</v>
      </c>
      <c r="G239" s="182" t="s">
        <v>820</v>
      </c>
      <c r="H239" s="182"/>
      <c r="I239" s="179" t="s">
        <v>477</v>
      </c>
      <c r="J239" s="179" t="s">
        <v>5</v>
      </c>
      <c r="K239" s="179"/>
      <c r="L239" s="179"/>
      <c r="M239" s="179" t="s">
        <v>42</v>
      </c>
      <c r="N239" s="179" t="s">
        <v>42</v>
      </c>
      <c r="O239" s="179" t="s">
        <v>42</v>
      </c>
    </row>
    <row r="240" spans="1:17" s="305" customFormat="1" ht="37.5" x14ac:dyDescent="0.25">
      <c r="A240" s="181">
        <f>ROW()-2</f>
        <v>238</v>
      </c>
      <c r="B240" s="181" t="s">
        <v>598</v>
      </c>
      <c r="C240" s="181" t="s">
        <v>223</v>
      </c>
      <c r="D240" s="179" t="s">
        <v>134</v>
      </c>
      <c r="E240" s="182" t="e">
        <f>SUM(Таблица91314[[#This Row],[Средний балл аттестата]:[Балл первоочередной]])</f>
        <v>#VALUE!</v>
      </c>
      <c r="F240" s="182">
        <v>3.35</v>
      </c>
      <c r="G240" s="179" t="s">
        <v>733</v>
      </c>
      <c r="H240" s="179"/>
      <c r="I240" s="179" t="s">
        <v>477</v>
      </c>
      <c r="J240" s="179" t="s">
        <v>5</v>
      </c>
      <c r="K240" s="179"/>
      <c r="L240" s="179"/>
      <c r="M240" s="179" t="s">
        <v>42</v>
      </c>
      <c r="N240" s="179"/>
      <c r="O240" s="179" t="s">
        <v>42</v>
      </c>
    </row>
  </sheetData>
  <mergeCells count="1">
    <mergeCell ref="A1:N1"/>
  </mergeCells>
  <phoneticPr fontId="10" type="noConversion"/>
  <printOptions horizontalCentered="1"/>
  <pageMargins left="3.937007874015748E-2" right="3.937007874015748E-2" top="0.35433070866141736" bottom="0.35433070866141736" header="0.31496062992125984" footer="0.31496062992125984"/>
  <pageSetup paperSize="9" scale="69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56"/>
  <sheetViews>
    <sheetView view="pageBreakPreview" topLeftCell="A26" zoomScale="80" zoomScaleSheetLayoutView="80" workbookViewId="0">
      <selection activeCell="B41" sqref="B41"/>
    </sheetView>
  </sheetViews>
  <sheetFormatPr defaultRowHeight="15" x14ac:dyDescent="0.25"/>
  <cols>
    <col min="1" max="1" width="13.85546875" style="30" customWidth="1"/>
    <col min="2" max="3" width="12.42578125" customWidth="1"/>
    <col min="4" max="4" width="13.42578125" customWidth="1"/>
    <col min="5" max="5" width="15.140625" customWidth="1"/>
    <col min="6" max="6" width="16.7109375" style="1" customWidth="1"/>
    <col min="7" max="7" width="16.28515625" customWidth="1"/>
    <col min="8" max="8" width="15.85546875" customWidth="1"/>
    <col min="9" max="9" width="15.42578125" customWidth="1"/>
    <col min="10" max="10" width="22.140625" customWidth="1"/>
    <col min="11" max="11" width="18.28515625" customWidth="1"/>
    <col min="12" max="12" width="18.85546875" customWidth="1"/>
    <col min="13" max="13" width="11.42578125" customWidth="1"/>
    <col min="14" max="14" width="28" customWidth="1"/>
  </cols>
  <sheetData>
    <row r="1" spans="1:15" ht="61.5" customHeight="1" x14ac:dyDescent="0.85">
      <c r="A1" s="518" t="s">
        <v>6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</row>
    <row r="2" spans="1:15" ht="63" x14ac:dyDescent="0.25">
      <c r="A2" s="70" t="s">
        <v>36</v>
      </c>
      <c r="B2" s="60" t="s">
        <v>12</v>
      </c>
      <c r="C2" s="60" t="s">
        <v>225</v>
      </c>
      <c r="D2" s="60" t="s">
        <v>22</v>
      </c>
      <c r="E2" s="61" t="s">
        <v>23</v>
      </c>
      <c r="F2" s="61" t="s">
        <v>2</v>
      </c>
      <c r="G2" s="60" t="s">
        <v>24</v>
      </c>
      <c r="H2" s="58" t="s">
        <v>37</v>
      </c>
      <c r="I2" s="60" t="s">
        <v>15</v>
      </c>
      <c r="J2" s="60" t="s">
        <v>1</v>
      </c>
      <c r="K2" s="60" t="s">
        <v>10</v>
      </c>
      <c r="L2" s="60" t="s">
        <v>11</v>
      </c>
      <c r="M2" s="60" t="s">
        <v>21</v>
      </c>
      <c r="N2" s="60" t="s">
        <v>30</v>
      </c>
      <c r="O2" s="62" t="s">
        <v>20</v>
      </c>
    </row>
    <row r="3" spans="1:15" s="7" customFormat="1" ht="64.5" customHeight="1" x14ac:dyDescent="0.25">
      <c r="A3" s="95">
        <f t="shared" ref="A3:A37" si="0">ROW()-2</f>
        <v>1</v>
      </c>
      <c r="B3" s="90" t="s">
        <v>283</v>
      </c>
      <c r="C3" s="90" t="s">
        <v>222</v>
      </c>
      <c r="D3" s="87" t="s">
        <v>134</v>
      </c>
      <c r="E3" s="89">
        <f>SUM(Таблица26[[#This Row],[Средний балл аттестата]:[Балл первоочередной]])</f>
        <v>15</v>
      </c>
      <c r="F3" s="89">
        <v>5</v>
      </c>
      <c r="G3" s="89">
        <v>10</v>
      </c>
      <c r="H3" s="87"/>
      <c r="I3" s="87" t="s">
        <v>476</v>
      </c>
      <c r="J3" s="87" t="s">
        <v>6</v>
      </c>
      <c r="K3" s="87"/>
      <c r="L3" s="87"/>
      <c r="M3" s="87" t="s">
        <v>42</v>
      </c>
      <c r="N3" s="87" t="s">
        <v>42</v>
      </c>
      <c r="O3" s="109" t="s">
        <v>42</v>
      </c>
    </row>
    <row r="4" spans="1:15" s="7" customFormat="1" ht="56.25" x14ac:dyDescent="0.25">
      <c r="A4" s="95">
        <f t="shared" si="0"/>
        <v>2</v>
      </c>
      <c r="B4" s="90" t="s">
        <v>1174</v>
      </c>
      <c r="C4" s="90" t="s">
        <v>222</v>
      </c>
      <c r="D4" s="87" t="s">
        <v>136</v>
      </c>
      <c r="E4" s="89">
        <f>SUM(Таблица26[[#This Row],[Средний балл аттестата]:[Балл первоочередной]])</f>
        <v>15</v>
      </c>
      <c r="F4" s="89">
        <v>5</v>
      </c>
      <c r="G4" s="89">
        <v>10</v>
      </c>
      <c r="H4" s="87"/>
      <c r="I4" s="87" t="s">
        <v>476</v>
      </c>
      <c r="J4" s="87" t="s">
        <v>6</v>
      </c>
      <c r="K4" s="87" t="s">
        <v>155</v>
      </c>
      <c r="L4" s="87"/>
      <c r="M4" s="216" t="s">
        <v>42</v>
      </c>
      <c r="N4" s="208" t="s">
        <v>42</v>
      </c>
      <c r="O4" s="109" t="s">
        <v>44</v>
      </c>
    </row>
    <row r="5" spans="1:15" s="7" customFormat="1" ht="56.25" x14ac:dyDescent="0.25">
      <c r="A5" s="95">
        <f t="shared" si="0"/>
        <v>3</v>
      </c>
      <c r="B5" s="90" t="s">
        <v>859</v>
      </c>
      <c r="C5" s="90" t="s">
        <v>222</v>
      </c>
      <c r="D5" s="87" t="s">
        <v>134</v>
      </c>
      <c r="E5" s="89">
        <f>SUM(Таблица26[[#This Row],[Средний балл аттестата]:[Балл первоочередной]])</f>
        <v>14.82</v>
      </c>
      <c r="F5" s="89">
        <v>4.82</v>
      </c>
      <c r="G5" s="89">
        <v>10</v>
      </c>
      <c r="H5" s="87"/>
      <c r="I5" s="87" t="s">
        <v>476</v>
      </c>
      <c r="J5" s="87" t="s">
        <v>6</v>
      </c>
      <c r="K5" s="87" t="s">
        <v>155</v>
      </c>
      <c r="L5" s="87" t="s">
        <v>3</v>
      </c>
      <c r="M5" s="87" t="s">
        <v>42</v>
      </c>
      <c r="N5" s="87" t="s">
        <v>42</v>
      </c>
      <c r="O5" s="109" t="s">
        <v>42</v>
      </c>
    </row>
    <row r="6" spans="1:15" s="7" customFormat="1" ht="56.25" x14ac:dyDescent="0.25">
      <c r="A6" s="95">
        <f t="shared" si="0"/>
        <v>4</v>
      </c>
      <c r="B6" s="90" t="s">
        <v>180</v>
      </c>
      <c r="C6" s="87" t="s">
        <v>222</v>
      </c>
      <c r="D6" s="87" t="s">
        <v>136</v>
      </c>
      <c r="E6" s="89">
        <f>SUM(Таблица26[[#This Row],[Средний балл аттестата]:[Балл первоочередной]])</f>
        <v>14.780000000000001</v>
      </c>
      <c r="F6" s="89">
        <v>4.78</v>
      </c>
      <c r="G6" s="89">
        <v>10</v>
      </c>
      <c r="H6" s="87"/>
      <c r="I6" s="87" t="s">
        <v>476</v>
      </c>
      <c r="J6" s="87" t="s">
        <v>6</v>
      </c>
      <c r="K6" s="87" t="s">
        <v>155</v>
      </c>
      <c r="L6" s="87"/>
      <c r="M6" s="87" t="s">
        <v>42</v>
      </c>
      <c r="N6" s="87" t="s">
        <v>202</v>
      </c>
      <c r="O6" s="109" t="s">
        <v>44</v>
      </c>
    </row>
    <row r="7" spans="1:15" s="7" customFormat="1" ht="37.5" x14ac:dyDescent="0.25">
      <c r="A7" s="95">
        <f t="shared" si="0"/>
        <v>5</v>
      </c>
      <c r="B7" s="90" t="s">
        <v>902</v>
      </c>
      <c r="C7" s="90" t="s">
        <v>222</v>
      </c>
      <c r="D7" s="90" t="s">
        <v>134</v>
      </c>
      <c r="E7" s="89">
        <f>SUM(Таблица26[[#This Row],[Средний балл аттестата]:[Балл первоочередной]])</f>
        <v>14.67</v>
      </c>
      <c r="F7" s="89">
        <v>4.67</v>
      </c>
      <c r="G7" s="89">
        <v>10</v>
      </c>
      <c r="H7" s="87"/>
      <c r="I7" s="87" t="s">
        <v>476</v>
      </c>
      <c r="J7" s="87" t="s">
        <v>6</v>
      </c>
      <c r="K7" s="87"/>
      <c r="L7" s="87"/>
      <c r="M7" s="87" t="s">
        <v>42</v>
      </c>
      <c r="N7" s="87" t="s">
        <v>42</v>
      </c>
      <c r="O7" s="109" t="s">
        <v>42</v>
      </c>
    </row>
    <row r="8" spans="1:15" s="7" customFormat="1" ht="69" customHeight="1" x14ac:dyDescent="0.25">
      <c r="A8" s="95">
        <f t="shared" si="0"/>
        <v>6</v>
      </c>
      <c r="B8" s="90" t="s">
        <v>53</v>
      </c>
      <c r="C8" s="90" t="s">
        <v>222</v>
      </c>
      <c r="D8" s="90" t="s">
        <v>134</v>
      </c>
      <c r="E8" s="89">
        <f>SUM(Таблица26[[#This Row],[Средний балл аттестата]:[Балл первоочередной]])</f>
        <v>14.629999999999999</v>
      </c>
      <c r="F8" s="89">
        <v>4.63</v>
      </c>
      <c r="G8" s="89">
        <v>10</v>
      </c>
      <c r="H8" s="87"/>
      <c r="I8" s="87" t="s">
        <v>476</v>
      </c>
      <c r="J8" s="87" t="s">
        <v>6</v>
      </c>
      <c r="K8" s="87"/>
      <c r="L8" s="87"/>
      <c r="M8" s="87" t="s">
        <v>42</v>
      </c>
      <c r="N8" s="87" t="s">
        <v>42</v>
      </c>
      <c r="O8" s="109" t="s">
        <v>42</v>
      </c>
    </row>
    <row r="9" spans="1:15" s="7" customFormat="1" ht="56.25" x14ac:dyDescent="0.25">
      <c r="A9" s="95">
        <f t="shared" si="0"/>
        <v>7</v>
      </c>
      <c r="B9" s="88" t="s">
        <v>1017</v>
      </c>
      <c r="C9" s="88" t="s">
        <v>222</v>
      </c>
      <c r="D9" s="87" t="s">
        <v>136</v>
      </c>
      <c r="E9" s="89">
        <f>SUM(Таблица26[[#This Row],[Средний балл аттестата]:[Балл первоочередной]])</f>
        <v>14.5</v>
      </c>
      <c r="F9" s="89">
        <v>4.5</v>
      </c>
      <c r="G9" s="89">
        <v>10</v>
      </c>
      <c r="H9" s="87"/>
      <c r="I9" s="87" t="s">
        <v>476</v>
      </c>
      <c r="J9" s="87" t="s">
        <v>6</v>
      </c>
      <c r="K9" s="87" t="s">
        <v>595</v>
      </c>
      <c r="L9" s="87"/>
      <c r="M9" s="87" t="s">
        <v>42</v>
      </c>
      <c r="N9" s="87" t="s">
        <v>42</v>
      </c>
      <c r="O9" s="109" t="s">
        <v>42</v>
      </c>
    </row>
    <row r="10" spans="1:15" s="7" customFormat="1" ht="83.25" customHeight="1" x14ac:dyDescent="0.25">
      <c r="A10" s="95">
        <f t="shared" si="0"/>
        <v>8</v>
      </c>
      <c r="B10" s="87" t="s">
        <v>833</v>
      </c>
      <c r="C10" s="87" t="s">
        <v>222</v>
      </c>
      <c r="D10" s="87" t="s">
        <v>134</v>
      </c>
      <c r="E10" s="89">
        <f>SUM(Таблица26[[#This Row],[Средний балл аттестата]:[Балл первоочередной]])</f>
        <v>14.45</v>
      </c>
      <c r="F10" s="89">
        <v>4.45</v>
      </c>
      <c r="G10" s="89">
        <v>10</v>
      </c>
      <c r="H10" s="89"/>
      <c r="I10" s="89" t="s">
        <v>476</v>
      </c>
      <c r="J10" s="87" t="s">
        <v>6</v>
      </c>
      <c r="K10" s="87"/>
      <c r="L10" s="87"/>
      <c r="M10" s="87" t="s">
        <v>42</v>
      </c>
      <c r="N10" s="87" t="s">
        <v>42</v>
      </c>
      <c r="O10" s="109" t="s">
        <v>42</v>
      </c>
    </row>
    <row r="11" spans="1:15" s="119" customFormat="1" ht="37.5" x14ac:dyDescent="0.25">
      <c r="A11" s="144">
        <f t="shared" si="0"/>
        <v>9</v>
      </c>
      <c r="B11" s="95" t="s">
        <v>235</v>
      </c>
      <c r="C11" s="95" t="s">
        <v>222</v>
      </c>
      <c r="D11" s="94" t="s">
        <v>134</v>
      </c>
      <c r="E11" s="97">
        <f>SUM(Таблица26[[#This Row],[Средний балл аттестата]:[Балл первоочередной]])</f>
        <v>14.379999999999999</v>
      </c>
      <c r="F11" s="97">
        <v>4.38</v>
      </c>
      <c r="G11" s="97">
        <v>10</v>
      </c>
      <c r="H11" s="94"/>
      <c r="I11" s="87" t="s">
        <v>476</v>
      </c>
      <c r="J11" s="94" t="s">
        <v>6</v>
      </c>
      <c r="K11" s="94"/>
      <c r="L11" s="94"/>
      <c r="M11" s="94" t="s">
        <v>42</v>
      </c>
      <c r="N11" s="94" t="s">
        <v>42</v>
      </c>
      <c r="O11" s="94" t="s">
        <v>42</v>
      </c>
    </row>
    <row r="12" spans="1:15" s="7" customFormat="1" ht="37.5" x14ac:dyDescent="0.25">
      <c r="A12" s="95">
        <f t="shared" si="0"/>
        <v>10</v>
      </c>
      <c r="B12" s="87" t="s">
        <v>948</v>
      </c>
      <c r="C12" s="94" t="s">
        <v>223</v>
      </c>
      <c r="D12" s="87" t="s">
        <v>136</v>
      </c>
      <c r="E12" s="89">
        <f>SUM(Таблица26[[#This Row],[Средний балл аттестата]:[Балл первоочередной]])</f>
        <v>14.35</v>
      </c>
      <c r="F12" s="87">
        <v>4.3499999999999996</v>
      </c>
      <c r="G12" s="89">
        <v>10</v>
      </c>
      <c r="H12" s="89"/>
      <c r="I12" s="87" t="s">
        <v>476</v>
      </c>
      <c r="J12" s="87" t="s">
        <v>6</v>
      </c>
      <c r="K12" s="87"/>
      <c r="L12" s="87"/>
      <c r="M12" s="87" t="s">
        <v>42</v>
      </c>
      <c r="N12" s="87" t="s">
        <v>42</v>
      </c>
      <c r="O12" s="109" t="s">
        <v>44</v>
      </c>
    </row>
    <row r="13" spans="1:15" s="7" customFormat="1" ht="37.5" x14ac:dyDescent="0.25">
      <c r="A13" s="95">
        <f t="shared" si="0"/>
        <v>11</v>
      </c>
      <c r="B13" s="90" t="s">
        <v>1008</v>
      </c>
      <c r="C13" s="95" t="s">
        <v>222</v>
      </c>
      <c r="D13" s="87" t="s">
        <v>134</v>
      </c>
      <c r="E13" s="89">
        <f>SUM(Таблица26[[#This Row],[Средний балл аттестата]:[Балл первоочередной]])</f>
        <v>14.25</v>
      </c>
      <c r="F13" s="89">
        <v>4.25</v>
      </c>
      <c r="G13" s="89">
        <v>10</v>
      </c>
      <c r="H13" s="87"/>
      <c r="I13" s="87" t="s">
        <v>476</v>
      </c>
      <c r="J13" s="87" t="s">
        <v>6</v>
      </c>
      <c r="K13" s="87"/>
      <c r="L13" s="87"/>
      <c r="M13" s="87" t="s">
        <v>42</v>
      </c>
      <c r="N13" s="87" t="s">
        <v>42</v>
      </c>
      <c r="O13" s="109" t="s">
        <v>42</v>
      </c>
    </row>
    <row r="14" spans="1:15" s="7" customFormat="1" ht="75" x14ac:dyDescent="0.25">
      <c r="A14" s="95">
        <f t="shared" si="0"/>
        <v>12</v>
      </c>
      <c r="B14" s="203" t="s">
        <v>282</v>
      </c>
      <c r="C14" s="175" t="s">
        <v>224</v>
      </c>
      <c r="D14" s="203" t="s">
        <v>134</v>
      </c>
      <c r="E14" s="204">
        <f>SUM(Таблица26[[#This Row],[Средний балл аттестата]:[Балл первоочередной]])</f>
        <v>14.21</v>
      </c>
      <c r="F14" s="203">
        <v>4.21</v>
      </c>
      <c r="G14" s="204">
        <v>10</v>
      </c>
      <c r="H14" s="203"/>
      <c r="I14" s="87" t="s">
        <v>476</v>
      </c>
      <c r="J14" s="203" t="s">
        <v>6</v>
      </c>
      <c r="K14" s="203" t="s">
        <v>1006</v>
      </c>
      <c r="L14" s="203" t="s">
        <v>3</v>
      </c>
      <c r="M14" s="203" t="s">
        <v>42</v>
      </c>
      <c r="N14" s="203" t="s">
        <v>42</v>
      </c>
      <c r="O14" s="212" t="s">
        <v>42</v>
      </c>
    </row>
    <row r="15" spans="1:15" s="7" customFormat="1" ht="37.5" x14ac:dyDescent="0.25">
      <c r="A15" s="95">
        <f t="shared" si="0"/>
        <v>13</v>
      </c>
      <c r="B15" s="90" t="s">
        <v>568</v>
      </c>
      <c r="C15" s="90" t="s">
        <v>222</v>
      </c>
      <c r="D15" s="87" t="s">
        <v>136</v>
      </c>
      <c r="E15" s="89">
        <f>SUM(Таблица26[[#This Row],[Средний балл аттестата]:[Балл первоочередной]])</f>
        <v>14.17</v>
      </c>
      <c r="F15" s="89">
        <v>4.17</v>
      </c>
      <c r="G15" s="89">
        <v>10</v>
      </c>
      <c r="H15" s="87"/>
      <c r="I15" s="87" t="s">
        <v>476</v>
      </c>
      <c r="J15" s="87" t="s">
        <v>6</v>
      </c>
      <c r="K15" s="87"/>
      <c r="L15" s="87"/>
      <c r="M15" s="87" t="s">
        <v>42</v>
      </c>
      <c r="N15" s="87" t="s">
        <v>42</v>
      </c>
      <c r="O15" s="109" t="s">
        <v>42</v>
      </c>
    </row>
    <row r="16" spans="1:15" s="7" customFormat="1" ht="56.25" x14ac:dyDescent="0.25">
      <c r="A16" s="95">
        <f t="shared" si="0"/>
        <v>14</v>
      </c>
      <c r="B16" s="90" t="s">
        <v>193</v>
      </c>
      <c r="C16" s="90" t="s">
        <v>223</v>
      </c>
      <c r="D16" s="87" t="s">
        <v>136</v>
      </c>
      <c r="E16" s="89">
        <f>SUM(Таблица26[[#This Row],[Средний балл аттестата]:[Балл первоочередной]])</f>
        <v>14.11</v>
      </c>
      <c r="F16" s="89">
        <v>4.1100000000000003</v>
      </c>
      <c r="G16" s="89">
        <v>10</v>
      </c>
      <c r="H16" s="87"/>
      <c r="I16" s="87" t="s">
        <v>476</v>
      </c>
      <c r="J16" s="87" t="s">
        <v>6</v>
      </c>
      <c r="K16" s="87" t="s">
        <v>155</v>
      </c>
      <c r="L16" s="87"/>
      <c r="M16" s="87" t="s">
        <v>42</v>
      </c>
      <c r="N16" s="87" t="s">
        <v>42</v>
      </c>
      <c r="O16" s="109" t="s">
        <v>44</v>
      </c>
    </row>
    <row r="17" spans="1:17" s="7" customFormat="1" ht="37.5" x14ac:dyDescent="0.25">
      <c r="A17" s="104">
        <f t="shared" si="0"/>
        <v>15</v>
      </c>
      <c r="B17" s="90" t="s">
        <v>629</v>
      </c>
      <c r="C17" s="90" t="s">
        <v>222</v>
      </c>
      <c r="D17" s="87" t="s">
        <v>136</v>
      </c>
      <c r="E17" s="89">
        <f>SUM(Таблица26[[#This Row],[Средний балл аттестата]:[Балл первоочередной]])</f>
        <v>14.1</v>
      </c>
      <c r="F17" s="89">
        <v>4.0999999999999996</v>
      </c>
      <c r="G17" s="89">
        <v>10</v>
      </c>
      <c r="H17" s="87"/>
      <c r="I17" s="87" t="s">
        <v>476</v>
      </c>
      <c r="J17" s="87" t="s">
        <v>6</v>
      </c>
      <c r="K17" s="87"/>
      <c r="L17" s="87"/>
      <c r="M17" s="87" t="s">
        <v>42</v>
      </c>
      <c r="N17" s="87" t="s">
        <v>42</v>
      </c>
      <c r="O17" s="109" t="s">
        <v>42</v>
      </c>
    </row>
    <row r="18" spans="1:17" s="7" customFormat="1" ht="63.75" customHeight="1" x14ac:dyDescent="0.25">
      <c r="A18" s="104">
        <f t="shared" si="0"/>
        <v>16</v>
      </c>
      <c r="B18" s="90" t="s">
        <v>63</v>
      </c>
      <c r="C18" s="90" t="s">
        <v>222</v>
      </c>
      <c r="D18" s="87" t="s">
        <v>134</v>
      </c>
      <c r="E18" s="89">
        <f>SUM(Таблица26[[#This Row],[Средний балл аттестата]:[Балл первоочередной]])</f>
        <v>13.94</v>
      </c>
      <c r="F18" s="89">
        <v>3.94</v>
      </c>
      <c r="G18" s="89">
        <v>10</v>
      </c>
      <c r="H18" s="87"/>
      <c r="I18" s="87" t="s">
        <v>476</v>
      </c>
      <c r="J18" s="87" t="s">
        <v>6</v>
      </c>
      <c r="K18" s="87"/>
      <c r="L18" s="87"/>
      <c r="M18" s="87" t="s">
        <v>42</v>
      </c>
      <c r="N18" s="87" t="s">
        <v>42</v>
      </c>
      <c r="O18" s="109" t="s">
        <v>42</v>
      </c>
    </row>
    <row r="19" spans="1:17" s="7" customFormat="1" ht="37.5" x14ac:dyDescent="0.25">
      <c r="A19" s="95">
        <f t="shared" si="0"/>
        <v>17</v>
      </c>
      <c r="B19" s="90" t="s">
        <v>1185</v>
      </c>
      <c r="C19" s="90" t="s">
        <v>222</v>
      </c>
      <c r="D19" s="87" t="s">
        <v>134</v>
      </c>
      <c r="E19" s="89">
        <f>SUM(Таблица26[[#This Row],[Средний балл аттестата]:[Балл первоочередной]])</f>
        <v>13.559999999999999</v>
      </c>
      <c r="F19" s="89">
        <v>4.5599999999999996</v>
      </c>
      <c r="G19" s="89">
        <v>9</v>
      </c>
      <c r="H19" s="87"/>
      <c r="I19" s="87" t="s">
        <v>476</v>
      </c>
      <c r="J19" s="87" t="s">
        <v>6</v>
      </c>
      <c r="K19" s="87"/>
      <c r="L19" s="87"/>
      <c r="M19" s="216" t="s">
        <v>42</v>
      </c>
      <c r="N19" s="208" t="s">
        <v>42</v>
      </c>
      <c r="O19" s="109" t="s">
        <v>42</v>
      </c>
    </row>
    <row r="20" spans="1:17" s="7" customFormat="1" ht="37.5" x14ac:dyDescent="0.25">
      <c r="A20" s="95">
        <f t="shared" si="0"/>
        <v>18</v>
      </c>
      <c r="B20" s="90" t="s">
        <v>744</v>
      </c>
      <c r="C20" s="90" t="s">
        <v>222</v>
      </c>
      <c r="D20" s="87" t="s">
        <v>134</v>
      </c>
      <c r="E20" s="89">
        <f>SUM(Таблица26[[#This Row],[Средний балл аттестата]:[Балл первоочередной]])</f>
        <v>13.44</v>
      </c>
      <c r="F20" s="89">
        <v>3.44</v>
      </c>
      <c r="G20" s="89">
        <v>10</v>
      </c>
      <c r="H20" s="87"/>
      <c r="I20" s="87" t="s">
        <v>476</v>
      </c>
      <c r="J20" s="87" t="s">
        <v>6</v>
      </c>
      <c r="K20" s="87"/>
      <c r="L20" s="87"/>
      <c r="M20" s="87" t="s">
        <v>42</v>
      </c>
      <c r="N20" s="87" t="s">
        <v>42</v>
      </c>
      <c r="O20" s="109" t="s">
        <v>44</v>
      </c>
    </row>
    <row r="21" spans="1:17" s="7" customFormat="1" ht="56.25" x14ac:dyDescent="0.25">
      <c r="A21" s="104">
        <f t="shared" si="0"/>
        <v>19</v>
      </c>
      <c r="B21" s="87" t="s">
        <v>390</v>
      </c>
      <c r="C21" s="87" t="s">
        <v>222</v>
      </c>
      <c r="D21" s="87" t="s">
        <v>136</v>
      </c>
      <c r="E21" s="89">
        <f>SUM(Таблица26[[#This Row],[Средний балл аттестата]:[Балл первоочередной]])</f>
        <v>13.35</v>
      </c>
      <c r="F21" s="89">
        <v>3.35</v>
      </c>
      <c r="G21" s="89">
        <v>10</v>
      </c>
      <c r="H21" s="87"/>
      <c r="I21" s="87" t="s">
        <v>476</v>
      </c>
      <c r="J21" s="87" t="s">
        <v>6</v>
      </c>
      <c r="K21" s="87" t="s">
        <v>155</v>
      </c>
      <c r="L21" s="87"/>
      <c r="M21" s="87" t="s">
        <v>42</v>
      </c>
      <c r="N21" s="87" t="s">
        <v>42</v>
      </c>
      <c r="O21" s="109" t="s">
        <v>42</v>
      </c>
      <c r="P21" s="84"/>
      <c r="Q21" s="84"/>
    </row>
    <row r="22" spans="1:17" s="7" customFormat="1" ht="56.25" x14ac:dyDescent="0.25">
      <c r="A22" s="104">
        <f t="shared" si="0"/>
        <v>20</v>
      </c>
      <c r="B22" s="90" t="s">
        <v>174</v>
      </c>
      <c r="C22" s="87" t="s">
        <v>222</v>
      </c>
      <c r="D22" s="87" t="s">
        <v>134</v>
      </c>
      <c r="E22" s="89">
        <f>SUM(Таблица26[[#This Row],[Средний балл аттестата]:[Балл первоочередной]])</f>
        <v>13.18</v>
      </c>
      <c r="F22" s="89">
        <v>4.18</v>
      </c>
      <c r="G22" s="89">
        <v>9</v>
      </c>
      <c r="H22" s="87"/>
      <c r="I22" s="87" t="s">
        <v>476</v>
      </c>
      <c r="J22" s="87" t="s">
        <v>6</v>
      </c>
      <c r="K22" s="87" t="s">
        <v>155</v>
      </c>
      <c r="L22" s="87"/>
      <c r="M22" s="87" t="s">
        <v>42</v>
      </c>
      <c r="N22" s="87" t="s">
        <v>42</v>
      </c>
      <c r="O22" s="109" t="s">
        <v>42</v>
      </c>
    </row>
    <row r="23" spans="1:17" ht="56.25" x14ac:dyDescent="0.25">
      <c r="A23" s="104">
        <f t="shared" si="0"/>
        <v>21</v>
      </c>
      <c r="B23" s="106" t="s">
        <v>993</v>
      </c>
      <c r="C23" s="106" t="s">
        <v>222</v>
      </c>
      <c r="D23" s="105" t="s">
        <v>136</v>
      </c>
      <c r="E23" s="108">
        <f>SUM(Таблица26[[#This Row],[Средний балл аттестата]:[Балл первоочередной]])</f>
        <v>12.94</v>
      </c>
      <c r="F23" s="108">
        <v>3.94</v>
      </c>
      <c r="G23" s="108">
        <v>9</v>
      </c>
      <c r="H23" s="105"/>
      <c r="I23" s="87" t="s">
        <v>476</v>
      </c>
      <c r="J23" s="105" t="s">
        <v>6</v>
      </c>
      <c r="K23" s="105" t="s">
        <v>155</v>
      </c>
      <c r="L23" s="105" t="s">
        <v>110</v>
      </c>
      <c r="M23" s="105" t="s">
        <v>42</v>
      </c>
      <c r="N23" s="105" t="s">
        <v>42</v>
      </c>
      <c r="O23" s="105" t="s">
        <v>44</v>
      </c>
    </row>
    <row r="24" spans="1:17" s="7" customFormat="1" ht="37.5" x14ac:dyDescent="0.25">
      <c r="A24" s="104">
        <f t="shared" si="0"/>
        <v>22</v>
      </c>
      <c r="B24" s="90" t="s">
        <v>507</v>
      </c>
      <c r="C24" s="90" t="s">
        <v>223</v>
      </c>
      <c r="D24" s="87" t="s">
        <v>134</v>
      </c>
      <c r="E24" s="89">
        <f>SUM(Таблица26[[#This Row],[Средний балл аттестата]:[Балл первоочередной]])</f>
        <v>12.75</v>
      </c>
      <c r="F24" s="89">
        <v>3.75</v>
      </c>
      <c r="G24" s="89">
        <v>9</v>
      </c>
      <c r="H24" s="87"/>
      <c r="I24" s="87" t="s">
        <v>476</v>
      </c>
      <c r="J24" s="87" t="s">
        <v>6</v>
      </c>
      <c r="K24" s="87"/>
      <c r="L24" s="87"/>
      <c r="M24" s="87" t="s">
        <v>42</v>
      </c>
      <c r="N24" s="87" t="s">
        <v>42</v>
      </c>
      <c r="O24" s="109" t="s">
        <v>42</v>
      </c>
    </row>
    <row r="25" spans="1:17" s="7" customFormat="1" ht="66.75" customHeight="1" x14ac:dyDescent="0.25">
      <c r="A25" s="104">
        <f t="shared" si="0"/>
        <v>23</v>
      </c>
      <c r="B25" s="90" t="s">
        <v>301</v>
      </c>
      <c r="C25" s="90" t="s">
        <v>222</v>
      </c>
      <c r="D25" s="87" t="s">
        <v>134</v>
      </c>
      <c r="E25" s="89">
        <f>SUM(Таблица26[[#This Row],[Средний балл аттестата]:[Балл первоочередной]])</f>
        <v>12.71</v>
      </c>
      <c r="F25" s="89">
        <v>4.71</v>
      </c>
      <c r="G25" s="89">
        <v>8</v>
      </c>
      <c r="H25" s="87"/>
      <c r="I25" s="87" t="s">
        <v>476</v>
      </c>
      <c r="J25" s="87" t="s">
        <v>6</v>
      </c>
      <c r="K25" s="87"/>
      <c r="L25" s="87"/>
      <c r="M25" s="87" t="s">
        <v>42</v>
      </c>
      <c r="N25" s="87" t="s">
        <v>42</v>
      </c>
      <c r="O25" s="109" t="s">
        <v>42</v>
      </c>
    </row>
    <row r="26" spans="1:17" s="411" customFormat="1" ht="56.25" x14ac:dyDescent="0.25">
      <c r="A26" s="104">
        <f t="shared" si="0"/>
        <v>24</v>
      </c>
      <c r="B26" s="87" t="s">
        <v>343</v>
      </c>
      <c r="C26" s="87" t="s">
        <v>222</v>
      </c>
      <c r="D26" s="87" t="s">
        <v>134</v>
      </c>
      <c r="E26" s="89">
        <f>SUM(Таблица26[[#This Row],[Средний балл аттестата]:[Балл первоочередной]])</f>
        <v>11.940000000000001</v>
      </c>
      <c r="F26" s="89">
        <v>4.9400000000000004</v>
      </c>
      <c r="G26" s="89">
        <v>7</v>
      </c>
      <c r="H26" s="87"/>
      <c r="I26" s="87" t="s">
        <v>477</v>
      </c>
      <c r="J26" s="87" t="s">
        <v>6</v>
      </c>
      <c r="K26" s="87" t="s">
        <v>155</v>
      </c>
      <c r="L26" s="87"/>
      <c r="M26" s="87" t="s">
        <v>42</v>
      </c>
      <c r="N26" s="87" t="s">
        <v>42</v>
      </c>
      <c r="O26" s="109" t="s">
        <v>42</v>
      </c>
    </row>
    <row r="27" spans="1:17" s="7" customFormat="1" ht="37.5" x14ac:dyDescent="0.25">
      <c r="A27" s="104">
        <f t="shared" si="0"/>
        <v>25</v>
      </c>
      <c r="B27" s="90" t="s">
        <v>563</v>
      </c>
      <c r="C27" s="90" t="s">
        <v>222</v>
      </c>
      <c r="D27" s="87" t="s">
        <v>134</v>
      </c>
      <c r="E27" s="89">
        <f>SUM(Таблица26[[#This Row],[Средний балл аттестата]:[Балл первоочередной]])</f>
        <v>11.94</v>
      </c>
      <c r="F27" s="89">
        <v>3.94</v>
      </c>
      <c r="G27" s="89">
        <v>8</v>
      </c>
      <c r="H27" s="87"/>
      <c r="I27" s="87" t="s">
        <v>476</v>
      </c>
      <c r="J27" s="87" t="s">
        <v>6</v>
      </c>
      <c r="K27" s="87"/>
      <c r="L27" s="87"/>
      <c r="M27" s="87" t="s">
        <v>42</v>
      </c>
      <c r="N27" s="87" t="s">
        <v>42</v>
      </c>
      <c r="O27" s="109" t="s">
        <v>42</v>
      </c>
    </row>
    <row r="28" spans="1:17" s="7" customFormat="1" ht="37.5" x14ac:dyDescent="0.25">
      <c r="A28" s="104">
        <f t="shared" si="0"/>
        <v>26</v>
      </c>
      <c r="B28" s="87" t="s">
        <v>99</v>
      </c>
      <c r="C28" s="90" t="s">
        <v>222</v>
      </c>
      <c r="D28" s="87" t="s">
        <v>134</v>
      </c>
      <c r="E28" s="89">
        <f>SUM(Таблица26[[#This Row],[Средний балл аттестата]:[Балл первоочередной]])</f>
        <v>11.8</v>
      </c>
      <c r="F28" s="89">
        <v>4.8</v>
      </c>
      <c r="G28" s="89">
        <v>7</v>
      </c>
      <c r="H28" s="87"/>
      <c r="I28" s="87" t="s">
        <v>476</v>
      </c>
      <c r="J28" s="87" t="s">
        <v>6</v>
      </c>
      <c r="K28" s="87"/>
      <c r="L28" s="87"/>
      <c r="M28" s="87" t="s">
        <v>42</v>
      </c>
      <c r="N28" s="87" t="s">
        <v>202</v>
      </c>
      <c r="O28" s="109" t="s">
        <v>44</v>
      </c>
    </row>
    <row r="29" spans="1:17" s="7" customFormat="1" ht="37.5" x14ac:dyDescent="0.25">
      <c r="A29" s="104">
        <f t="shared" si="0"/>
        <v>27</v>
      </c>
      <c r="B29" s="90" t="s">
        <v>468</v>
      </c>
      <c r="C29" s="90" t="s">
        <v>222</v>
      </c>
      <c r="D29" s="87" t="s">
        <v>134</v>
      </c>
      <c r="E29" s="89">
        <f>SUM(Таблица26[[#This Row],[Средний балл аттестата]:[Балл первоочередной]])</f>
        <v>11.39</v>
      </c>
      <c r="F29" s="89">
        <v>4.3899999999999997</v>
      </c>
      <c r="G29" s="89">
        <v>7</v>
      </c>
      <c r="H29" s="87"/>
      <c r="I29" s="87" t="s">
        <v>476</v>
      </c>
      <c r="J29" s="87" t="s">
        <v>6</v>
      </c>
      <c r="K29" s="87"/>
      <c r="L29" s="87"/>
      <c r="M29" s="87" t="s">
        <v>42</v>
      </c>
      <c r="N29" s="87" t="s">
        <v>42</v>
      </c>
      <c r="O29" s="109" t="s">
        <v>42</v>
      </c>
    </row>
    <row r="30" spans="1:17" s="85" customFormat="1" ht="37.5" x14ac:dyDescent="0.25">
      <c r="A30" s="104">
        <f t="shared" si="0"/>
        <v>28</v>
      </c>
      <c r="B30" s="90" t="s">
        <v>872</v>
      </c>
      <c r="C30" s="90" t="s">
        <v>223</v>
      </c>
      <c r="D30" s="87" t="s">
        <v>136</v>
      </c>
      <c r="E30" s="89">
        <f>SUM(Таблица26[[#This Row],[Средний балл аттестата]:[Балл первоочередной]])</f>
        <v>11</v>
      </c>
      <c r="F30" s="89">
        <v>5</v>
      </c>
      <c r="G30" s="89">
        <v>6</v>
      </c>
      <c r="H30" s="87"/>
      <c r="I30" s="87" t="s">
        <v>477</v>
      </c>
      <c r="J30" s="87" t="s">
        <v>6</v>
      </c>
      <c r="K30" s="87"/>
      <c r="L30" s="87"/>
      <c r="M30" s="87" t="s">
        <v>42</v>
      </c>
      <c r="N30" s="87"/>
      <c r="O30" s="109" t="s">
        <v>42</v>
      </c>
    </row>
    <row r="31" spans="1:17" s="7" customFormat="1" ht="37.5" x14ac:dyDescent="0.25">
      <c r="A31" s="104">
        <f t="shared" si="0"/>
        <v>29</v>
      </c>
      <c r="B31" s="90" t="s">
        <v>1198</v>
      </c>
      <c r="C31" s="90" t="s">
        <v>222</v>
      </c>
      <c r="D31" s="87" t="s">
        <v>134</v>
      </c>
      <c r="E31" s="89">
        <f>SUM(Таблица26[[#This Row],[Средний балл аттестата]:[Балл первоочередной]])</f>
        <v>11</v>
      </c>
      <c r="F31" s="89">
        <v>5</v>
      </c>
      <c r="G31" s="89">
        <v>6</v>
      </c>
      <c r="H31" s="87"/>
      <c r="I31" s="87" t="s">
        <v>477</v>
      </c>
      <c r="J31" s="87" t="s">
        <v>6</v>
      </c>
      <c r="K31" s="87" t="s">
        <v>52</v>
      </c>
      <c r="L31" s="87"/>
      <c r="M31" s="216" t="s">
        <v>42</v>
      </c>
      <c r="N31" s="208" t="s">
        <v>42</v>
      </c>
      <c r="O31" s="109" t="s">
        <v>42</v>
      </c>
    </row>
    <row r="32" spans="1:17" s="85" customFormat="1" ht="56.25" x14ac:dyDescent="0.25">
      <c r="A32" s="104">
        <f t="shared" si="0"/>
        <v>30</v>
      </c>
      <c r="B32" s="90" t="s">
        <v>165</v>
      </c>
      <c r="C32" s="87" t="s">
        <v>222</v>
      </c>
      <c r="D32" s="87" t="s">
        <v>134</v>
      </c>
      <c r="E32" s="89">
        <f>SUM(Таблица26[[#This Row],[Средний балл аттестата]:[Балл первоочередной]])</f>
        <v>10.719999999999999</v>
      </c>
      <c r="F32" s="89">
        <v>4.72</v>
      </c>
      <c r="G32" s="89">
        <v>6</v>
      </c>
      <c r="H32" s="87"/>
      <c r="I32" s="87" t="s">
        <v>477</v>
      </c>
      <c r="J32" s="87" t="s">
        <v>6</v>
      </c>
      <c r="K32" s="87" t="s">
        <v>155</v>
      </c>
      <c r="L32" s="87" t="s">
        <v>17</v>
      </c>
      <c r="M32" s="87" t="s">
        <v>42</v>
      </c>
      <c r="N32" s="87" t="s">
        <v>42</v>
      </c>
      <c r="O32" s="109" t="s">
        <v>42</v>
      </c>
    </row>
    <row r="33" spans="1:15" s="7" customFormat="1" ht="56.25" x14ac:dyDescent="0.25">
      <c r="A33" s="104">
        <f t="shared" si="0"/>
        <v>31</v>
      </c>
      <c r="B33" s="89" t="s">
        <v>815</v>
      </c>
      <c r="C33" s="89" t="s">
        <v>222</v>
      </c>
      <c r="D33" s="87" t="s">
        <v>134</v>
      </c>
      <c r="E33" s="89">
        <f>SUM(Таблица26[[#This Row],[Средний балл аттестата]:[Балл первоочередной]])</f>
        <v>10.190000000000001</v>
      </c>
      <c r="F33" s="89">
        <v>4.1900000000000004</v>
      </c>
      <c r="G33" s="89">
        <v>6</v>
      </c>
      <c r="H33" s="89"/>
      <c r="I33" s="87" t="s">
        <v>476</v>
      </c>
      <c r="J33" s="87" t="s">
        <v>6</v>
      </c>
      <c r="K33" s="87" t="s">
        <v>155</v>
      </c>
      <c r="L33" s="87"/>
      <c r="M33" s="87" t="s">
        <v>42</v>
      </c>
      <c r="N33" s="87" t="s">
        <v>42</v>
      </c>
      <c r="O33" s="109" t="s">
        <v>44</v>
      </c>
    </row>
    <row r="34" spans="1:15" s="85" customFormat="1" ht="56.25" x14ac:dyDescent="0.25">
      <c r="A34" s="104">
        <f t="shared" si="0"/>
        <v>32</v>
      </c>
      <c r="B34" s="90" t="s">
        <v>945</v>
      </c>
      <c r="C34" s="90" t="s">
        <v>222</v>
      </c>
      <c r="D34" s="87" t="s">
        <v>134</v>
      </c>
      <c r="E34" s="89">
        <f>SUM(Таблица26[[#This Row],[Средний балл аттестата]:[Балл первоочередной]])</f>
        <v>10.17</v>
      </c>
      <c r="F34" s="89">
        <v>4.17</v>
      </c>
      <c r="G34" s="89">
        <v>6</v>
      </c>
      <c r="H34" s="87"/>
      <c r="I34" s="87" t="s">
        <v>476</v>
      </c>
      <c r="J34" s="87" t="s">
        <v>6</v>
      </c>
      <c r="K34" s="87" t="s">
        <v>155</v>
      </c>
      <c r="L34" s="87"/>
      <c r="M34" s="87" t="s">
        <v>42</v>
      </c>
      <c r="N34" s="87" t="s">
        <v>42</v>
      </c>
      <c r="O34" s="109" t="s">
        <v>42</v>
      </c>
    </row>
    <row r="35" spans="1:15" s="7" customFormat="1" ht="56.25" x14ac:dyDescent="0.25">
      <c r="A35" s="104">
        <f t="shared" si="0"/>
        <v>33</v>
      </c>
      <c r="B35" s="87" t="s">
        <v>735</v>
      </c>
      <c r="C35" s="87" t="s">
        <v>223</v>
      </c>
      <c r="D35" s="87" t="s">
        <v>134</v>
      </c>
      <c r="E35" s="89">
        <f>SUM(Таблица26[[#This Row],[Средний балл аттестата]:[Балл первоочередной]])</f>
        <v>9.879999999999999</v>
      </c>
      <c r="F35" s="89">
        <v>4.88</v>
      </c>
      <c r="G35" s="89">
        <v>5</v>
      </c>
      <c r="H35" s="87"/>
      <c r="I35" s="87" t="s">
        <v>476</v>
      </c>
      <c r="J35" s="87" t="s">
        <v>6</v>
      </c>
      <c r="K35" s="87" t="s">
        <v>155</v>
      </c>
      <c r="L35" s="87" t="s">
        <v>17</v>
      </c>
      <c r="M35" s="87" t="s">
        <v>42</v>
      </c>
      <c r="N35" s="87" t="s">
        <v>42</v>
      </c>
      <c r="O35" s="109" t="s">
        <v>42</v>
      </c>
    </row>
    <row r="36" spans="1:15" s="239" customFormat="1" ht="56.25" x14ac:dyDescent="0.25">
      <c r="A36" s="104">
        <f t="shared" si="0"/>
        <v>34</v>
      </c>
      <c r="B36" s="90" t="s">
        <v>242</v>
      </c>
      <c r="C36" s="90" t="s">
        <v>222</v>
      </c>
      <c r="D36" s="87" t="s">
        <v>134</v>
      </c>
      <c r="E36" s="89">
        <f>SUM(Таблица26[[#This Row],[Средний балл аттестата]:[Балл первоочередной]])</f>
        <v>9.85</v>
      </c>
      <c r="F36" s="89">
        <v>4.8499999999999996</v>
      </c>
      <c r="G36" s="89">
        <v>5</v>
      </c>
      <c r="H36" s="87"/>
      <c r="I36" s="87" t="s">
        <v>476</v>
      </c>
      <c r="J36" s="87" t="s">
        <v>6</v>
      </c>
      <c r="K36" s="87" t="s">
        <v>155</v>
      </c>
      <c r="L36" s="87"/>
      <c r="M36" s="87" t="s">
        <v>42</v>
      </c>
      <c r="N36" s="87" t="s">
        <v>42</v>
      </c>
      <c r="O36" s="109" t="s">
        <v>42</v>
      </c>
    </row>
    <row r="37" spans="1:15" s="7" customFormat="1" ht="56.25" x14ac:dyDescent="0.25">
      <c r="A37" s="104">
        <f t="shared" si="0"/>
        <v>35</v>
      </c>
      <c r="B37" s="90" t="s">
        <v>914</v>
      </c>
      <c r="C37" s="90" t="s">
        <v>223</v>
      </c>
      <c r="D37" s="87" t="s">
        <v>134</v>
      </c>
      <c r="E37" s="89">
        <f>SUM(Таблица26[[#This Row],[Средний балл аттестата]:[Балл первоочередной]])</f>
        <v>9.82</v>
      </c>
      <c r="F37" s="89">
        <v>3.82</v>
      </c>
      <c r="G37" s="89">
        <v>6</v>
      </c>
      <c r="H37" s="87"/>
      <c r="I37" s="87" t="s">
        <v>476</v>
      </c>
      <c r="J37" s="87" t="s">
        <v>6</v>
      </c>
      <c r="K37" s="87" t="s">
        <v>155</v>
      </c>
      <c r="L37" s="87" t="s">
        <v>110</v>
      </c>
      <c r="M37" s="87" t="s">
        <v>42</v>
      </c>
      <c r="N37" s="87" t="s">
        <v>42</v>
      </c>
      <c r="O37" s="109" t="s">
        <v>42</v>
      </c>
    </row>
    <row r="38" spans="1:15" s="7" customFormat="1" ht="56.25" x14ac:dyDescent="0.25">
      <c r="A38" s="104">
        <f xml:space="preserve"> ROW() - 2</f>
        <v>36</v>
      </c>
      <c r="B38" s="87" t="s">
        <v>581</v>
      </c>
      <c r="C38" s="87" t="s">
        <v>222</v>
      </c>
      <c r="D38" s="87" t="s">
        <v>134</v>
      </c>
      <c r="E38" s="89">
        <f>SUM(Таблица26[[#This Row],[Средний балл аттестата]:[Балл первоочередной]])</f>
        <v>9.6900000000000013</v>
      </c>
      <c r="F38" s="87">
        <v>4.6900000000000004</v>
      </c>
      <c r="G38" s="89">
        <v>5</v>
      </c>
      <c r="H38" s="89"/>
      <c r="I38" s="87" t="s">
        <v>476</v>
      </c>
      <c r="J38" s="87" t="s">
        <v>155</v>
      </c>
      <c r="K38" s="87" t="s">
        <v>6</v>
      </c>
      <c r="L38" s="87"/>
      <c r="M38" s="87" t="s">
        <v>42</v>
      </c>
      <c r="N38" s="87" t="s">
        <v>42</v>
      </c>
      <c r="O38" s="109" t="s">
        <v>42</v>
      </c>
    </row>
    <row r="39" spans="1:15" s="85" customFormat="1" ht="56.25" x14ac:dyDescent="0.25">
      <c r="A39" s="104">
        <f>ROW()-2</f>
        <v>37</v>
      </c>
      <c r="B39" s="90" t="s">
        <v>940</v>
      </c>
      <c r="C39" s="90" t="s">
        <v>222</v>
      </c>
      <c r="D39" s="87" t="s">
        <v>136</v>
      </c>
      <c r="E39" s="89">
        <f>SUM(Таблица26[[#This Row],[Средний балл аттестата]:[Балл первоочередной]])</f>
        <v>9.5300000000000011</v>
      </c>
      <c r="F39" s="89">
        <v>4.53</v>
      </c>
      <c r="G39" s="89">
        <v>5</v>
      </c>
      <c r="H39" s="87"/>
      <c r="I39" s="87" t="s">
        <v>476</v>
      </c>
      <c r="J39" s="87" t="s">
        <v>6</v>
      </c>
      <c r="K39" s="87" t="s">
        <v>155</v>
      </c>
      <c r="L39" s="87"/>
      <c r="M39" s="87" t="s">
        <v>42</v>
      </c>
      <c r="N39" s="87" t="s">
        <v>42</v>
      </c>
      <c r="O39" s="109" t="s">
        <v>42</v>
      </c>
    </row>
    <row r="40" spans="1:15" s="7" customFormat="1" ht="37.5" x14ac:dyDescent="0.25">
      <c r="A40" s="104">
        <f>ROW()-2</f>
        <v>38</v>
      </c>
      <c r="B40" s="90" t="s">
        <v>94</v>
      </c>
      <c r="C40" s="90" t="s">
        <v>222</v>
      </c>
      <c r="D40" s="87" t="s">
        <v>136</v>
      </c>
      <c r="E40" s="89">
        <f>SUM(Таблица26[[#This Row],[Средний балл аттестата]:[Балл первоочередной]])</f>
        <v>9.5</v>
      </c>
      <c r="F40" s="89">
        <v>3.5</v>
      </c>
      <c r="G40" s="89">
        <v>6</v>
      </c>
      <c r="H40" s="89"/>
      <c r="I40" s="87" t="s">
        <v>476</v>
      </c>
      <c r="J40" s="87" t="s">
        <v>5</v>
      </c>
      <c r="K40" s="87" t="s">
        <v>6</v>
      </c>
      <c r="L40" s="87" t="s">
        <v>17</v>
      </c>
      <c r="M40" s="87" t="s">
        <v>42</v>
      </c>
      <c r="N40" s="87" t="s">
        <v>42</v>
      </c>
      <c r="O40" s="109" t="s">
        <v>42</v>
      </c>
    </row>
    <row r="41" spans="1:15" s="7" customFormat="1" ht="56.25" x14ac:dyDescent="0.25">
      <c r="A41" s="104">
        <f>ROW()-2</f>
        <v>39</v>
      </c>
      <c r="B41" s="87" t="s">
        <v>1004</v>
      </c>
      <c r="C41" s="87" t="s">
        <v>222</v>
      </c>
      <c r="D41" s="87" t="s">
        <v>134</v>
      </c>
      <c r="E41" s="89">
        <f>SUM(Таблица26[[#This Row],[Средний балл аттестата]:[Балл первоочередной]])</f>
        <v>9.4699999999999989</v>
      </c>
      <c r="F41" s="89">
        <v>4.47</v>
      </c>
      <c r="G41" s="89">
        <v>5</v>
      </c>
      <c r="H41" s="87"/>
      <c r="I41" s="87" t="s">
        <v>476</v>
      </c>
      <c r="J41" s="203" t="s">
        <v>155</v>
      </c>
      <c r="K41" s="203" t="s">
        <v>6</v>
      </c>
      <c r="L41" s="87"/>
      <c r="M41" s="87" t="s">
        <v>42</v>
      </c>
      <c r="N41" s="87" t="s">
        <v>42</v>
      </c>
      <c r="O41" s="109" t="s">
        <v>42</v>
      </c>
    </row>
    <row r="42" spans="1:15" s="85" customFormat="1" ht="56.25" x14ac:dyDescent="0.25">
      <c r="A42" s="104">
        <f>ROW()-2</f>
        <v>40</v>
      </c>
      <c r="B42" s="90" t="s">
        <v>442</v>
      </c>
      <c r="C42" s="90" t="s">
        <v>222</v>
      </c>
      <c r="D42" s="89" t="s">
        <v>134</v>
      </c>
      <c r="E42" s="89">
        <f>SUM(Таблица26[[#This Row],[Средний балл аттестата]:[Балл первоочередной]])</f>
        <v>9.4400000000000013</v>
      </c>
      <c r="F42" s="89">
        <v>4.4400000000000004</v>
      </c>
      <c r="G42" s="89">
        <v>5</v>
      </c>
      <c r="H42" s="87"/>
      <c r="I42" s="87" t="s">
        <v>476</v>
      </c>
      <c r="J42" s="87" t="s">
        <v>6</v>
      </c>
      <c r="K42" s="87" t="s">
        <v>155</v>
      </c>
      <c r="L42" s="87" t="s">
        <v>7</v>
      </c>
      <c r="M42" s="87" t="s">
        <v>42</v>
      </c>
      <c r="N42" s="87" t="s">
        <v>42</v>
      </c>
      <c r="O42" s="109" t="s">
        <v>44</v>
      </c>
    </row>
    <row r="43" spans="1:15" s="7" customFormat="1" ht="37.5" x14ac:dyDescent="0.3">
      <c r="A43" s="104">
        <f xml:space="preserve"> ROW()-2</f>
        <v>41</v>
      </c>
      <c r="B43" s="87" t="s">
        <v>1014</v>
      </c>
      <c r="C43" s="87" t="s">
        <v>222</v>
      </c>
      <c r="D43" s="87" t="s">
        <v>136</v>
      </c>
      <c r="E43" s="227">
        <f>SUM(Таблица26[[#This Row],[Средний балл аттестата]:[Балл первоочередной]])</f>
        <v>9.379999999999999</v>
      </c>
      <c r="F43" s="187">
        <v>4.38</v>
      </c>
      <c r="G43" s="227">
        <v>5</v>
      </c>
      <c r="H43" s="227"/>
      <c r="I43" s="87" t="s">
        <v>476</v>
      </c>
      <c r="J43" s="103" t="s">
        <v>5</v>
      </c>
      <c r="K43" s="103" t="s">
        <v>6</v>
      </c>
      <c r="L43" s="103" t="s">
        <v>52</v>
      </c>
      <c r="M43" s="87" t="s">
        <v>42</v>
      </c>
      <c r="N43" s="87" t="s">
        <v>42</v>
      </c>
      <c r="O43" s="87" t="s">
        <v>44</v>
      </c>
    </row>
    <row r="44" spans="1:15" s="7" customFormat="1" ht="56.25" x14ac:dyDescent="0.25">
      <c r="A44" s="104">
        <f t="shared" ref="A44:A63" si="1">ROW()-2</f>
        <v>42</v>
      </c>
      <c r="B44" s="89" t="s">
        <v>618</v>
      </c>
      <c r="C44" s="89" t="s">
        <v>222</v>
      </c>
      <c r="D44" s="87" t="s">
        <v>134</v>
      </c>
      <c r="E44" s="89">
        <f>SUM(Таблица26[[#This Row],[Средний балл аттестата]:[Балл первоочередной]])</f>
        <v>9.35</v>
      </c>
      <c r="F44" s="89">
        <v>4.3499999999999996</v>
      </c>
      <c r="G44" s="89">
        <v>5</v>
      </c>
      <c r="H44" s="87"/>
      <c r="I44" s="87" t="s">
        <v>476</v>
      </c>
      <c r="J44" s="87" t="s">
        <v>6</v>
      </c>
      <c r="K44" s="87" t="s">
        <v>155</v>
      </c>
      <c r="L44" s="87"/>
      <c r="M44" s="87" t="s">
        <v>42</v>
      </c>
      <c r="N44" s="87" t="s">
        <v>42</v>
      </c>
      <c r="O44" s="109" t="s">
        <v>42</v>
      </c>
    </row>
    <row r="45" spans="1:15" s="7" customFormat="1" ht="56.25" x14ac:dyDescent="0.25">
      <c r="A45" s="104">
        <f t="shared" si="1"/>
        <v>43</v>
      </c>
      <c r="B45" s="90" t="s">
        <v>683</v>
      </c>
      <c r="C45" s="90" t="s">
        <v>222</v>
      </c>
      <c r="D45" s="87" t="s">
        <v>134</v>
      </c>
      <c r="E45" s="89">
        <f>SUM(Таблица26[[#This Row],[Средний балл аттестата]:[Балл первоочередной]])</f>
        <v>9.26</v>
      </c>
      <c r="F45" s="89">
        <v>4.26</v>
      </c>
      <c r="G45" s="89">
        <v>5</v>
      </c>
      <c r="H45" s="87"/>
      <c r="I45" s="87" t="s">
        <v>476</v>
      </c>
      <c r="J45" s="87" t="s">
        <v>6</v>
      </c>
      <c r="K45" s="87" t="s">
        <v>52</v>
      </c>
      <c r="L45" s="87" t="s">
        <v>155</v>
      </c>
      <c r="M45" s="87" t="s">
        <v>42</v>
      </c>
      <c r="N45" s="87" t="s">
        <v>42</v>
      </c>
      <c r="O45" s="109" t="s">
        <v>42</v>
      </c>
    </row>
    <row r="46" spans="1:15" s="85" customFormat="1" ht="56.25" x14ac:dyDescent="0.25">
      <c r="A46" s="104">
        <f t="shared" si="1"/>
        <v>44</v>
      </c>
      <c r="B46" s="90" t="s">
        <v>621</v>
      </c>
      <c r="C46" s="90" t="s">
        <v>222</v>
      </c>
      <c r="D46" s="88" t="s">
        <v>134</v>
      </c>
      <c r="E46" s="89">
        <f>SUM(Таблица26[[#This Row],[Средний балл аттестата]:[Балл первоочередной]])</f>
        <v>9.1900000000000013</v>
      </c>
      <c r="F46" s="89">
        <v>4.1900000000000004</v>
      </c>
      <c r="G46" s="89">
        <v>5</v>
      </c>
      <c r="H46" s="87"/>
      <c r="I46" s="87" t="s">
        <v>476</v>
      </c>
      <c r="J46" s="87" t="s">
        <v>6</v>
      </c>
      <c r="K46" s="87" t="s">
        <v>155</v>
      </c>
      <c r="L46" s="87" t="s">
        <v>7</v>
      </c>
      <c r="M46" s="87" t="s">
        <v>42</v>
      </c>
      <c r="N46" s="87" t="s">
        <v>202</v>
      </c>
      <c r="O46" s="109" t="s">
        <v>42</v>
      </c>
    </row>
    <row r="47" spans="1:15" s="7" customFormat="1" ht="37.5" x14ac:dyDescent="0.25">
      <c r="A47" s="104">
        <f t="shared" si="1"/>
        <v>45</v>
      </c>
      <c r="B47" s="90" t="s">
        <v>284</v>
      </c>
      <c r="C47" s="90" t="s">
        <v>222</v>
      </c>
      <c r="D47" s="89" t="s">
        <v>134</v>
      </c>
      <c r="E47" s="89">
        <f>SUM(Таблица26[[#This Row],[Средний балл аттестата]:[Балл первоочередной]])</f>
        <v>9.120000000000001</v>
      </c>
      <c r="F47" s="89">
        <v>4.12</v>
      </c>
      <c r="G47" s="89">
        <v>5</v>
      </c>
      <c r="H47" s="87"/>
      <c r="I47" s="87" t="s">
        <v>476</v>
      </c>
      <c r="J47" s="87" t="s">
        <v>6</v>
      </c>
      <c r="K47" s="87"/>
      <c r="L47" s="87"/>
      <c r="M47" s="87" t="s">
        <v>42</v>
      </c>
      <c r="N47" s="87" t="s">
        <v>42</v>
      </c>
      <c r="O47" s="109" t="s">
        <v>42</v>
      </c>
    </row>
    <row r="48" spans="1:15" s="7" customFormat="1" ht="56.25" x14ac:dyDescent="0.25">
      <c r="A48" s="104">
        <f t="shared" si="1"/>
        <v>46</v>
      </c>
      <c r="B48" s="90" t="s">
        <v>475</v>
      </c>
      <c r="C48" s="90" t="s">
        <v>222</v>
      </c>
      <c r="D48" s="87" t="s">
        <v>134</v>
      </c>
      <c r="E48" s="89">
        <f>SUM(Таблица26[[#This Row],[Средний балл аттестата]:[Балл первоочередной]])</f>
        <v>9.0599999999999987</v>
      </c>
      <c r="F48" s="89">
        <v>4.0599999999999996</v>
      </c>
      <c r="G48" s="89">
        <v>5</v>
      </c>
      <c r="H48" s="87"/>
      <c r="I48" s="87" t="s">
        <v>476</v>
      </c>
      <c r="J48" s="87" t="s">
        <v>6</v>
      </c>
      <c r="K48" s="87" t="s">
        <v>155</v>
      </c>
      <c r="L48" s="87"/>
      <c r="M48" s="87" t="s">
        <v>42</v>
      </c>
      <c r="N48" s="87" t="s">
        <v>42</v>
      </c>
      <c r="O48" s="109" t="s">
        <v>42</v>
      </c>
    </row>
    <row r="49" spans="1:15" s="7" customFormat="1" ht="56.25" x14ac:dyDescent="0.25">
      <c r="A49" s="95">
        <f t="shared" si="1"/>
        <v>47</v>
      </c>
      <c r="B49" s="95" t="s">
        <v>103</v>
      </c>
      <c r="C49" s="95" t="s">
        <v>222</v>
      </c>
      <c r="D49" s="94" t="s">
        <v>134</v>
      </c>
      <c r="E49" s="97">
        <f>SUM(Таблица26[[#This Row],[Средний балл аттестата]:[Балл первоочередной]])</f>
        <v>9.0500000000000007</v>
      </c>
      <c r="F49" s="97">
        <v>4.05</v>
      </c>
      <c r="G49" s="97">
        <v>5</v>
      </c>
      <c r="H49" s="94"/>
      <c r="I49" s="94" t="s">
        <v>476</v>
      </c>
      <c r="J49" s="94" t="s">
        <v>6</v>
      </c>
      <c r="K49" s="94" t="s">
        <v>155</v>
      </c>
      <c r="L49" s="94"/>
      <c r="M49" s="94" t="s">
        <v>42</v>
      </c>
      <c r="N49" s="94" t="s">
        <v>42</v>
      </c>
      <c r="O49" s="94" t="s">
        <v>42</v>
      </c>
    </row>
    <row r="50" spans="1:15" s="239" customFormat="1" ht="75" x14ac:dyDescent="0.25">
      <c r="A50" s="104">
        <f t="shared" si="1"/>
        <v>48</v>
      </c>
      <c r="B50" s="98" t="s">
        <v>1037</v>
      </c>
      <c r="C50" s="98" t="s">
        <v>223</v>
      </c>
      <c r="D50" s="92" t="s">
        <v>136</v>
      </c>
      <c r="E50" s="89">
        <f>SUM(Таблица26[[#This Row],[Средний балл аттестата]:[Балл первоочередной]])</f>
        <v>8.9499999999999993</v>
      </c>
      <c r="F50" s="89">
        <v>3.95</v>
      </c>
      <c r="G50" s="136">
        <v>5</v>
      </c>
      <c r="H50" s="209"/>
      <c r="I50" s="100" t="s">
        <v>477</v>
      </c>
      <c r="J50" s="92" t="s">
        <v>6</v>
      </c>
      <c r="K50" s="92" t="s">
        <v>1071</v>
      </c>
      <c r="L50" s="92"/>
      <c r="M50" s="92" t="s">
        <v>42</v>
      </c>
      <c r="N50" s="92"/>
      <c r="O50" s="134" t="s">
        <v>42</v>
      </c>
    </row>
    <row r="51" spans="1:15" s="239" customFormat="1" ht="37.5" x14ac:dyDescent="0.25">
      <c r="A51" s="104">
        <f t="shared" si="1"/>
        <v>49</v>
      </c>
      <c r="B51" s="130" t="s">
        <v>80</v>
      </c>
      <c r="C51" s="141" t="s">
        <v>222</v>
      </c>
      <c r="D51" s="130" t="s">
        <v>134</v>
      </c>
      <c r="E51" s="89">
        <f>SUM(Таблица26[[#This Row],[Средний балл аттестата]:[Балл первоочередной]])</f>
        <v>8.94</v>
      </c>
      <c r="F51" s="136">
        <v>3.94</v>
      </c>
      <c r="G51" s="136">
        <v>5</v>
      </c>
      <c r="H51" s="136"/>
      <c r="I51" s="130" t="s">
        <v>477</v>
      </c>
      <c r="J51" s="130" t="s">
        <v>6</v>
      </c>
      <c r="K51" s="130"/>
      <c r="L51" s="130"/>
      <c r="M51" s="130" t="s">
        <v>42</v>
      </c>
      <c r="N51" s="130" t="s">
        <v>42</v>
      </c>
      <c r="O51" s="142" t="s">
        <v>44</v>
      </c>
    </row>
    <row r="52" spans="1:15" s="7" customFormat="1" ht="37.5" x14ac:dyDescent="0.25">
      <c r="A52" s="104">
        <f t="shared" si="1"/>
        <v>50</v>
      </c>
      <c r="B52" s="141" t="s">
        <v>941</v>
      </c>
      <c r="C52" s="141" t="s">
        <v>222</v>
      </c>
      <c r="D52" s="130" t="s">
        <v>134</v>
      </c>
      <c r="E52" s="89">
        <f>SUM(Таблица26[[#This Row],[Средний балл аттестата]:[Балл первоочередной]])</f>
        <v>8.94</v>
      </c>
      <c r="F52" s="136">
        <v>3.94</v>
      </c>
      <c r="G52" s="136">
        <v>5</v>
      </c>
      <c r="H52" s="130"/>
      <c r="I52" s="130" t="s">
        <v>477</v>
      </c>
      <c r="J52" s="130" t="s">
        <v>6</v>
      </c>
      <c r="K52" s="130" t="s">
        <v>5</v>
      </c>
      <c r="L52" s="130"/>
      <c r="M52" s="130" t="s">
        <v>42</v>
      </c>
      <c r="N52" s="130" t="s">
        <v>42</v>
      </c>
      <c r="O52" s="142" t="s">
        <v>42</v>
      </c>
    </row>
    <row r="53" spans="1:15" s="239" customFormat="1" ht="56.25" x14ac:dyDescent="0.25">
      <c r="A53" s="104">
        <f t="shared" si="1"/>
        <v>51</v>
      </c>
      <c r="B53" s="90" t="s">
        <v>400</v>
      </c>
      <c r="C53" s="90" t="s">
        <v>222</v>
      </c>
      <c r="D53" s="89" t="s">
        <v>136</v>
      </c>
      <c r="E53" s="89">
        <f>SUM(Таблица26[[#This Row],[Средний балл аттестата]:[Балл первоочередной]])</f>
        <v>8.85</v>
      </c>
      <c r="F53" s="89">
        <v>3.85</v>
      </c>
      <c r="G53" s="89">
        <v>5</v>
      </c>
      <c r="H53" s="87"/>
      <c r="I53" s="87" t="s">
        <v>477</v>
      </c>
      <c r="J53" s="87" t="s">
        <v>6</v>
      </c>
      <c r="K53" s="87" t="s">
        <v>155</v>
      </c>
      <c r="L53" s="87"/>
      <c r="M53" s="87" t="s">
        <v>42</v>
      </c>
      <c r="N53" s="87" t="s">
        <v>42</v>
      </c>
      <c r="O53" s="109"/>
    </row>
    <row r="54" spans="1:15" s="7" customFormat="1" ht="37.5" x14ac:dyDescent="0.25">
      <c r="A54" s="104">
        <f t="shared" si="1"/>
        <v>52</v>
      </c>
      <c r="B54" s="141" t="s">
        <v>701</v>
      </c>
      <c r="C54" s="141" t="s">
        <v>222</v>
      </c>
      <c r="D54" s="130" t="s">
        <v>134</v>
      </c>
      <c r="E54" s="89">
        <f>SUM(Таблица26[[#This Row],[Средний балл аттестата]:[Балл первоочередной]])</f>
        <v>8.82</v>
      </c>
      <c r="F54" s="136">
        <v>3.82</v>
      </c>
      <c r="G54" s="136">
        <v>5</v>
      </c>
      <c r="H54" s="130"/>
      <c r="I54" s="130" t="s">
        <v>476</v>
      </c>
      <c r="J54" s="130" t="s">
        <v>6</v>
      </c>
      <c r="K54" s="130" t="s">
        <v>3</v>
      </c>
      <c r="L54" s="130"/>
      <c r="M54" s="130" t="s">
        <v>42</v>
      </c>
      <c r="N54" s="130" t="s">
        <v>42</v>
      </c>
      <c r="O54" s="142" t="s">
        <v>42</v>
      </c>
    </row>
    <row r="55" spans="1:15" s="239" customFormat="1" ht="106.5" customHeight="1" x14ac:dyDescent="0.25">
      <c r="A55" s="104">
        <f t="shared" si="1"/>
        <v>53</v>
      </c>
      <c r="B55" s="87" t="s">
        <v>162</v>
      </c>
      <c r="C55" s="87" t="s">
        <v>222</v>
      </c>
      <c r="D55" s="87" t="s">
        <v>134</v>
      </c>
      <c r="E55" s="89">
        <f>SUM(Таблица26[[#This Row],[Средний балл аттестата]:[Балл первоочередной]])</f>
        <v>8.8000000000000007</v>
      </c>
      <c r="F55" s="89">
        <v>4.8</v>
      </c>
      <c r="G55" s="89">
        <v>4</v>
      </c>
      <c r="H55" s="87"/>
      <c r="I55" s="87" t="s">
        <v>476</v>
      </c>
      <c r="J55" s="87" t="s">
        <v>7</v>
      </c>
      <c r="K55" s="87" t="s">
        <v>52</v>
      </c>
      <c r="L55" s="87" t="s">
        <v>6</v>
      </c>
      <c r="M55" s="87" t="s">
        <v>42</v>
      </c>
      <c r="N55" s="87" t="s">
        <v>42</v>
      </c>
      <c r="O55" s="109" t="s">
        <v>42</v>
      </c>
    </row>
    <row r="56" spans="1:15" s="239" customFormat="1" ht="56.25" customHeight="1" x14ac:dyDescent="0.25">
      <c r="A56" s="104">
        <f t="shared" si="1"/>
        <v>54</v>
      </c>
      <c r="B56" s="141" t="s">
        <v>469</v>
      </c>
      <c r="C56" s="141" t="s">
        <v>222</v>
      </c>
      <c r="D56" s="130" t="s">
        <v>134</v>
      </c>
      <c r="E56" s="89">
        <f>SUM(Таблица26[[#This Row],[Средний балл аттестата]:[Балл первоочередной]])</f>
        <v>8.76</v>
      </c>
      <c r="F56" s="136">
        <v>3.76</v>
      </c>
      <c r="G56" s="136">
        <v>5</v>
      </c>
      <c r="H56" s="130"/>
      <c r="I56" s="130" t="s">
        <v>476</v>
      </c>
      <c r="J56" s="130" t="s">
        <v>6</v>
      </c>
      <c r="K56" s="130" t="s">
        <v>155</v>
      </c>
      <c r="L56" s="130" t="s">
        <v>52</v>
      </c>
      <c r="M56" s="130" t="s">
        <v>42</v>
      </c>
      <c r="N56" s="130" t="s">
        <v>42</v>
      </c>
      <c r="O56" s="142" t="s">
        <v>42</v>
      </c>
    </row>
    <row r="57" spans="1:15" s="7" customFormat="1" ht="56.25" x14ac:dyDescent="0.25">
      <c r="A57" s="104">
        <f t="shared" si="1"/>
        <v>55</v>
      </c>
      <c r="B57" s="130" t="s">
        <v>748</v>
      </c>
      <c r="C57" s="130" t="s">
        <v>222</v>
      </c>
      <c r="D57" s="130" t="s">
        <v>134</v>
      </c>
      <c r="E57" s="89">
        <f>SUM(Таблица26[[#This Row],[Средний балл аттестата]:[Балл первоочередной]])</f>
        <v>8.68</v>
      </c>
      <c r="F57" s="130">
        <v>3.68</v>
      </c>
      <c r="G57" s="136">
        <v>5</v>
      </c>
      <c r="H57" s="136"/>
      <c r="I57" s="130" t="s">
        <v>476</v>
      </c>
      <c r="J57" s="130" t="s">
        <v>6</v>
      </c>
      <c r="K57" s="130" t="s">
        <v>155</v>
      </c>
      <c r="L57" s="130"/>
      <c r="M57" s="130" t="s">
        <v>42</v>
      </c>
      <c r="N57" s="130" t="s">
        <v>42</v>
      </c>
      <c r="O57" s="142" t="s">
        <v>42</v>
      </c>
    </row>
    <row r="58" spans="1:15" s="7" customFormat="1" ht="56.25" x14ac:dyDescent="0.25">
      <c r="A58" s="104">
        <f t="shared" si="1"/>
        <v>56</v>
      </c>
      <c r="B58" s="130" t="s">
        <v>991</v>
      </c>
      <c r="C58" s="130" t="s">
        <v>222</v>
      </c>
      <c r="D58" s="130" t="s">
        <v>136</v>
      </c>
      <c r="E58" s="89">
        <f>SUM(Таблица26[[#This Row],[Средний балл аттестата]:[Балл первоочередной]])</f>
        <v>8.56</v>
      </c>
      <c r="F58" s="136">
        <v>3.56</v>
      </c>
      <c r="G58" s="136">
        <v>5</v>
      </c>
      <c r="H58" s="130"/>
      <c r="I58" s="130" t="s">
        <v>477</v>
      </c>
      <c r="J58" s="130" t="s">
        <v>6</v>
      </c>
      <c r="K58" s="130" t="s">
        <v>155</v>
      </c>
      <c r="L58" s="130"/>
      <c r="M58" s="130" t="s">
        <v>42</v>
      </c>
      <c r="N58" s="130" t="s">
        <v>42</v>
      </c>
      <c r="O58" s="142" t="s">
        <v>42</v>
      </c>
    </row>
    <row r="59" spans="1:15" s="239" customFormat="1" ht="56.25" x14ac:dyDescent="0.25">
      <c r="A59" s="104">
        <f t="shared" si="1"/>
        <v>57</v>
      </c>
      <c r="B59" s="141" t="s">
        <v>795</v>
      </c>
      <c r="C59" s="141" t="s">
        <v>222</v>
      </c>
      <c r="D59" s="136" t="s">
        <v>136</v>
      </c>
      <c r="E59" s="89">
        <f>SUM(Таблица26[[#This Row],[Средний балл аттестата]:[Балл первоочередной]])</f>
        <v>8.4699999999999989</v>
      </c>
      <c r="F59" s="136">
        <v>4.47</v>
      </c>
      <c r="G59" s="136">
        <v>4</v>
      </c>
      <c r="H59" s="130"/>
      <c r="I59" s="130" t="s">
        <v>476</v>
      </c>
      <c r="J59" s="130" t="s">
        <v>6</v>
      </c>
      <c r="K59" s="130" t="s">
        <v>155</v>
      </c>
      <c r="L59" s="130"/>
      <c r="M59" s="130" t="s">
        <v>42</v>
      </c>
      <c r="N59" s="130" t="s">
        <v>168</v>
      </c>
      <c r="O59" s="142" t="s">
        <v>42</v>
      </c>
    </row>
    <row r="60" spans="1:15" s="7" customFormat="1" ht="56.25" x14ac:dyDescent="0.25">
      <c r="A60" s="104">
        <f t="shared" si="1"/>
        <v>58</v>
      </c>
      <c r="B60" s="141" t="s">
        <v>1187</v>
      </c>
      <c r="C60" s="141" t="s">
        <v>223</v>
      </c>
      <c r="D60" s="130" t="s">
        <v>134</v>
      </c>
      <c r="E60" s="89">
        <f>SUM(Таблица26[[#This Row],[Средний балл аттестата]:[Балл первоочередной]])</f>
        <v>8.42</v>
      </c>
      <c r="F60" s="136">
        <v>3.42</v>
      </c>
      <c r="G60" s="136">
        <v>5</v>
      </c>
      <c r="H60" s="130"/>
      <c r="I60" s="130" t="s">
        <v>476</v>
      </c>
      <c r="J60" s="130" t="s">
        <v>6</v>
      </c>
      <c r="K60" s="130" t="s">
        <v>155</v>
      </c>
      <c r="L60" s="130"/>
      <c r="M60" s="274" t="s">
        <v>42</v>
      </c>
      <c r="N60" s="252" t="s">
        <v>42</v>
      </c>
      <c r="O60" s="142" t="s">
        <v>42</v>
      </c>
    </row>
    <row r="61" spans="1:15" s="239" customFormat="1" ht="56.25" x14ac:dyDescent="0.25">
      <c r="A61" s="95">
        <f t="shared" si="1"/>
        <v>59</v>
      </c>
      <c r="B61" s="95" t="s">
        <v>798</v>
      </c>
      <c r="C61" s="95" t="s">
        <v>222</v>
      </c>
      <c r="D61" s="94" t="s">
        <v>134</v>
      </c>
      <c r="E61" s="97">
        <f>SUM(Таблица26[[#This Row],[Средний балл аттестата]:[Балл первоочередной]])</f>
        <v>8.35</v>
      </c>
      <c r="F61" s="97">
        <v>4.3499999999999996</v>
      </c>
      <c r="G61" s="97">
        <v>4</v>
      </c>
      <c r="H61" s="97"/>
      <c r="I61" s="94" t="s">
        <v>477</v>
      </c>
      <c r="J61" s="94" t="s">
        <v>155</v>
      </c>
      <c r="K61" s="94" t="s">
        <v>6</v>
      </c>
      <c r="L61" s="94"/>
      <c r="M61" s="94" t="s">
        <v>42</v>
      </c>
      <c r="N61" s="94" t="s">
        <v>202</v>
      </c>
      <c r="O61" s="94" t="s">
        <v>42</v>
      </c>
    </row>
    <row r="62" spans="1:15" s="239" customFormat="1" ht="78" customHeight="1" x14ac:dyDescent="0.25">
      <c r="A62" s="104">
        <f t="shared" si="1"/>
        <v>60</v>
      </c>
      <c r="B62" s="141" t="s">
        <v>764</v>
      </c>
      <c r="C62" s="106" t="s">
        <v>222</v>
      </c>
      <c r="D62" s="105" t="s">
        <v>134</v>
      </c>
      <c r="E62" s="89">
        <f>SUM(Таблица26[[#This Row],[Средний балл аттестата]:[Балл первоочередной]])</f>
        <v>8.18</v>
      </c>
      <c r="F62" s="136">
        <v>4.18</v>
      </c>
      <c r="G62" s="136">
        <v>4</v>
      </c>
      <c r="H62" s="130"/>
      <c r="I62" s="130" t="s">
        <v>476</v>
      </c>
      <c r="J62" s="130" t="s">
        <v>6</v>
      </c>
      <c r="K62" s="130" t="s">
        <v>155</v>
      </c>
      <c r="L62" s="130" t="s">
        <v>1071</v>
      </c>
      <c r="M62" s="130" t="s">
        <v>42</v>
      </c>
      <c r="N62" s="130" t="s">
        <v>42</v>
      </c>
      <c r="O62" s="142" t="s">
        <v>42</v>
      </c>
    </row>
    <row r="63" spans="1:15" s="239" customFormat="1" ht="56.25" x14ac:dyDescent="0.25">
      <c r="A63" s="104">
        <f t="shared" si="1"/>
        <v>61</v>
      </c>
      <c r="B63" s="141" t="s">
        <v>373</v>
      </c>
      <c r="C63" s="141" t="s">
        <v>222</v>
      </c>
      <c r="D63" s="130" t="s">
        <v>134</v>
      </c>
      <c r="E63" s="89">
        <f>SUM(Таблица26[[#This Row],[Средний балл аттестата]:[Балл первоочередной]])</f>
        <v>8.16</v>
      </c>
      <c r="F63" s="136">
        <v>4.16</v>
      </c>
      <c r="G63" s="136">
        <v>4</v>
      </c>
      <c r="H63" s="130"/>
      <c r="I63" s="130" t="s">
        <v>476</v>
      </c>
      <c r="J63" s="130" t="s">
        <v>6</v>
      </c>
      <c r="K63" s="130" t="s">
        <v>155</v>
      </c>
      <c r="L63" s="130"/>
      <c r="M63" s="130" t="s">
        <v>42</v>
      </c>
      <c r="N63" s="130" t="s">
        <v>202</v>
      </c>
      <c r="O63" s="142" t="s">
        <v>42</v>
      </c>
    </row>
    <row r="64" spans="1:15" s="239" customFormat="1" ht="37.5" x14ac:dyDescent="0.25">
      <c r="A64" s="86">
        <f xml:space="preserve"> ROW() - 2</f>
        <v>62</v>
      </c>
      <c r="B64" s="130" t="s">
        <v>928</v>
      </c>
      <c r="C64" s="130" t="s">
        <v>224</v>
      </c>
      <c r="D64" s="130" t="s">
        <v>134</v>
      </c>
      <c r="E64" s="89">
        <f>SUM(Таблица26[[#This Row],[Средний балл аттестата]:[Балл первоочередной]])</f>
        <v>7.57</v>
      </c>
      <c r="F64" s="136">
        <v>3.57</v>
      </c>
      <c r="G64" s="136">
        <v>4</v>
      </c>
      <c r="H64" s="136"/>
      <c r="I64" s="130" t="s">
        <v>476</v>
      </c>
      <c r="J64" s="130" t="s">
        <v>3</v>
      </c>
      <c r="K64" s="130" t="s">
        <v>52</v>
      </c>
      <c r="L64" s="130" t="s">
        <v>6</v>
      </c>
      <c r="M64" s="130" t="s">
        <v>42</v>
      </c>
      <c r="N64" s="130" t="s">
        <v>42</v>
      </c>
      <c r="O64" s="142" t="s">
        <v>42</v>
      </c>
    </row>
    <row r="65" spans="1:18" s="239" customFormat="1" ht="56.25" x14ac:dyDescent="0.25">
      <c r="A65" s="104">
        <f>ROW()-2</f>
        <v>63</v>
      </c>
      <c r="B65" s="141" t="s">
        <v>971</v>
      </c>
      <c r="C65" s="141" t="s">
        <v>222</v>
      </c>
      <c r="D65" s="130" t="s">
        <v>134</v>
      </c>
      <c r="E65" s="89">
        <f>SUM(Таблица26[[#This Row],[Средний балл аттестата]:[Балл первоочередной]])</f>
        <v>7.5600000000000005</v>
      </c>
      <c r="F65" s="136">
        <v>3.56</v>
      </c>
      <c r="G65" s="136">
        <v>4</v>
      </c>
      <c r="H65" s="130"/>
      <c r="I65" s="130" t="s">
        <v>476</v>
      </c>
      <c r="J65" s="130" t="s">
        <v>6</v>
      </c>
      <c r="K65" s="130" t="s">
        <v>155</v>
      </c>
      <c r="L65" s="130"/>
      <c r="M65" s="130" t="s">
        <v>42</v>
      </c>
      <c r="N65" s="130" t="s">
        <v>42</v>
      </c>
      <c r="O65" s="142" t="s">
        <v>44</v>
      </c>
    </row>
    <row r="66" spans="1:18" s="7" customFormat="1" ht="56.25" x14ac:dyDescent="0.25">
      <c r="A66" s="445">
        <f xml:space="preserve"> ROW() - 2</f>
        <v>64</v>
      </c>
      <c r="B66" s="494" t="s">
        <v>214</v>
      </c>
      <c r="C66" s="494" t="s">
        <v>222</v>
      </c>
      <c r="D66" s="494" t="s">
        <v>134</v>
      </c>
      <c r="E66" s="449">
        <f>SUM(Таблица26[[#This Row],[Средний балл аттестата]:[Балл первоочередной]])</f>
        <v>12.629999999999999</v>
      </c>
      <c r="F66" s="495">
        <v>4.63</v>
      </c>
      <c r="G66" s="495">
        <v>8</v>
      </c>
      <c r="H66" s="495"/>
      <c r="I66" s="494" t="s">
        <v>477</v>
      </c>
      <c r="J66" s="443" t="s">
        <v>155</v>
      </c>
      <c r="K66" s="443" t="s">
        <v>6</v>
      </c>
      <c r="L66" s="125" t="s">
        <v>1229</v>
      </c>
      <c r="M66" s="494" t="s">
        <v>42</v>
      </c>
      <c r="N66" s="494" t="s">
        <v>42</v>
      </c>
      <c r="O66" s="496" t="s">
        <v>42</v>
      </c>
    </row>
    <row r="67" spans="1:18" s="239" customFormat="1" ht="37.5" x14ac:dyDescent="0.25">
      <c r="A67" s="168">
        <f t="shared" ref="A67:A72" si="2">ROW()-2</f>
        <v>65</v>
      </c>
      <c r="B67" s="125" t="s">
        <v>557</v>
      </c>
      <c r="C67" s="125" t="s">
        <v>223</v>
      </c>
      <c r="D67" s="125" t="s">
        <v>134</v>
      </c>
      <c r="E67" s="127">
        <f>SUM(Таблица26[[#This Row],[Средний балл аттестата]:[Балл первоочередной]])</f>
        <v>104</v>
      </c>
      <c r="F67" s="127">
        <v>4</v>
      </c>
      <c r="G67" s="127" t="s">
        <v>733</v>
      </c>
      <c r="H67" s="125">
        <v>100</v>
      </c>
      <c r="I67" s="125" t="s">
        <v>477</v>
      </c>
      <c r="J67" s="125" t="s">
        <v>6</v>
      </c>
      <c r="K67" s="125"/>
      <c r="L67" s="125"/>
      <c r="M67" s="125" t="s">
        <v>42</v>
      </c>
      <c r="N67" s="125" t="s">
        <v>168</v>
      </c>
      <c r="O67" s="128" t="s">
        <v>44</v>
      </c>
    </row>
    <row r="68" spans="1:18" s="85" customFormat="1" ht="75" x14ac:dyDescent="0.25">
      <c r="A68" s="168">
        <f t="shared" si="2"/>
        <v>66</v>
      </c>
      <c r="B68" s="181" t="s">
        <v>429</v>
      </c>
      <c r="C68" s="181" t="s">
        <v>222</v>
      </c>
      <c r="D68" s="179" t="s">
        <v>134</v>
      </c>
      <c r="E68" s="176">
        <f>SUM(Таблица26[[#This Row],[Средний балл аттестата]:[Балл первоочередной]])</f>
        <v>11.59</v>
      </c>
      <c r="F68" s="182">
        <v>4.59</v>
      </c>
      <c r="G68" s="182">
        <v>7</v>
      </c>
      <c r="H68" s="179"/>
      <c r="I68" s="179" t="s">
        <v>1226</v>
      </c>
      <c r="J68" s="179" t="s">
        <v>6</v>
      </c>
      <c r="K68" s="179"/>
      <c r="L68" s="179"/>
      <c r="M68" s="179" t="s">
        <v>42</v>
      </c>
      <c r="N68" s="179" t="s">
        <v>42</v>
      </c>
      <c r="O68" s="179" t="s">
        <v>42</v>
      </c>
      <c r="P68" s="381"/>
      <c r="Q68" s="381"/>
      <c r="R68" s="381"/>
    </row>
    <row r="69" spans="1:18" s="85" customFormat="1" ht="56.25" x14ac:dyDescent="0.25">
      <c r="A69" s="168">
        <f t="shared" si="2"/>
        <v>67</v>
      </c>
      <c r="B69" s="308" t="s">
        <v>421</v>
      </c>
      <c r="C69" s="181" t="s">
        <v>222</v>
      </c>
      <c r="D69" s="179" t="s">
        <v>134</v>
      </c>
      <c r="E69" s="127">
        <f>SUM(Таблица26[[#This Row],[Средний балл аттестата]:[Балл первоочередной]])</f>
        <v>9.2899999999999991</v>
      </c>
      <c r="F69" s="309">
        <v>4.29</v>
      </c>
      <c r="G69" s="309">
        <v>5</v>
      </c>
      <c r="H69" s="183"/>
      <c r="I69" s="183" t="s">
        <v>1195</v>
      </c>
      <c r="J69" s="183" t="s">
        <v>6</v>
      </c>
      <c r="K69" s="183"/>
      <c r="L69" s="183"/>
      <c r="M69" s="183" t="s">
        <v>42</v>
      </c>
      <c r="N69" s="183" t="s">
        <v>202</v>
      </c>
      <c r="O69" s="311" t="s">
        <v>42</v>
      </c>
    </row>
    <row r="70" spans="1:18" s="85" customFormat="1" ht="81" customHeight="1" x14ac:dyDescent="0.25">
      <c r="A70" s="168">
        <f t="shared" si="2"/>
        <v>68</v>
      </c>
      <c r="B70" s="308" t="s">
        <v>564</v>
      </c>
      <c r="C70" s="181" t="s">
        <v>222</v>
      </c>
      <c r="D70" s="179" t="s">
        <v>136</v>
      </c>
      <c r="E70" s="127">
        <f>SUM(Таблица26[[#This Row],[Средний балл аттестата]:[Балл первоочередной]])</f>
        <v>7.95</v>
      </c>
      <c r="F70" s="309">
        <v>3.95</v>
      </c>
      <c r="G70" s="309">
        <v>4</v>
      </c>
      <c r="H70" s="183"/>
      <c r="I70" s="183" t="s">
        <v>1019</v>
      </c>
      <c r="J70" s="183" t="s">
        <v>6</v>
      </c>
      <c r="K70" s="183" t="s">
        <v>155</v>
      </c>
      <c r="L70" s="183"/>
      <c r="M70" s="183" t="s">
        <v>42</v>
      </c>
      <c r="N70" s="183" t="s">
        <v>42</v>
      </c>
      <c r="O70" s="311" t="s">
        <v>42</v>
      </c>
    </row>
    <row r="71" spans="1:18" s="85" customFormat="1" ht="37.5" x14ac:dyDescent="0.25">
      <c r="A71" s="168">
        <f t="shared" si="2"/>
        <v>69</v>
      </c>
      <c r="B71" s="308" t="s">
        <v>197</v>
      </c>
      <c r="C71" s="181" t="s">
        <v>223</v>
      </c>
      <c r="D71" s="179" t="s">
        <v>134</v>
      </c>
      <c r="E71" s="127">
        <f>SUM(Таблица26[[#This Row],[Средний балл аттестата]:[Балл первоочередной]])</f>
        <v>5</v>
      </c>
      <c r="F71" s="309">
        <v>5</v>
      </c>
      <c r="G71" s="309" t="s">
        <v>733</v>
      </c>
      <c r="H71" s="183"/>
      <c r="I71" s="183" t="s">
        <v>477</v>
      </c>
      <c r="J71" s="183" t="s">
        <v>6</v>
      </c>
      <c r="K71" s="183" t="s">
        <v>5</v>
      </c>
      <c r="L71" s="183" t="s">
        <v>33</v>
      </c>
      <c r="M71" s="183" t="s">
        <v>42</v>
      </c>
      <c r="N71" s="183"/>
      <c r="O71" s="311" t="s">
        <v>44</v>
      </c>
    </row>
    <row r="72" spans="1:18" s="85" customFormat="1" ht="37.5" x14ac:dyDescent="0.25">
      <c r="A72" s="168">
        <f t="shared" si="2"/>
        <v>70</v>
      </c>
      <c r="B72" s="181" t="s">
        <v>326</v>
      </c>
      <c r="C72" s="181" t="s">
        <v>223</v>
      </c>
      <c r="D72" s="181" t="s">
        <v>134</v>
      </c>
      <c r="E72" s="182">
        <f>SUM(Таблица26[[#This Row],[Средний балл аттестата]:[Балл первоочередной]])</f>
        <v>5</v>
      </c>
      <c r="F72" s="182">
        <v>5</v>
      </c>
      <c r="G72" s="182" t="s">
        <v>733</v>
      </c>
      <c r="H72" s="179"/>
      <c r="I72" s="179" t="s">
        <v>477</v>
      </c>
      <c r="J72" s="179" t="s">
        <v>6</v>
      </c>
      <c r="K72" s="179"/>
      <c r="L72" s="179"/>
      <c r="M72" s="179" t="s">
        <v>42</v>
      </c>
      <c r="N72" s="179"/>
      <c r="O72" s="179" t="s">
        <v>44</v>
      </c>
    </row>
    <row r="73" spans="1:18" s="85" customFormat="1" ht="37.5" x14ac:dyDescent="0.25">
      <c r="A73" s="199">
        <f xml:space="preserve"> ROW() - 2</f>
        <v>71</v>
      </c>
      <c r="B73" s="183" t="s">
        <v>799</v>
      </c>
      <c r="C73" s="179" t="s">
        <v>224</v>
      </c>
      <c r="D73" s="179" t="s">
        <v>134</v>
      </c>
      <c r="E73" s="127">
        <f>SUM(Таблица26[[#This Row],[Средний балл аттестата]:[Балл первоочередной]])</f>
        <v>4.82</v>
      </c>
      <c r="F73" s="183">
        <v>4.82</v>
      </c>
      <c r="G73" s="309" t="s">
        <v>733</v>
      </c>
      <c r="H73" s="309"/>
      <c r="I73" s="183" t="s">
        <v>477</v>
      </c>
      <c r="J73" s="183" t="s">
        <v>3</v>
      </c>
      <c r="K73" s="183" t="s">
        <v>6</v>
      </c>
      <c r="L73" s="183" t="s">
        <v>110</v>
      </c>
      <c r="M73" s="183" t="s">
        <v>42</v>
      </c>
      <c r="N73" s="183" t="s">
        <v>42</v>
      </c>
      <c r="O73" s="311" t="s">
        <v>42</v>
      </c>
    </row>
    <row r="74" spans="1:18" s="85" customFormat="1" ht="37.5" x14ac:dyDescent="0.25">
      <c r="A74" s="168">
        <f t="shared" ref="A74:A101" si="3">ROW()-2</f>
        <v>72</v>
      </c>
      <c r="B74" s="183" t="s">
        <v>1044</v>
      </c>
      <c r="C74" s="179" t="s">
        <v>223</v>
      </c>
      <c r="D74" s="180" t="s">
        <v>134</v>
      </c>
      <c r="E74" s="127">
        <f>SUM(Таблица26[[#This Row],[Средний балл аттестата]:[Балл первоочередной]])</f>
        <v>4.82</v>
      </c>
      <c r="F74" s="183">
        <v>4.82</v>
      </c>
      <c r="G74" s="309" t="s">
        <v>733</v>
      </c>
      <c r="H74" s="309"/>
      <c r="I74" s="183" t="s">
        <v>477</v>
      </c>
      <c r="J74" s="183" t="s">
        <v>17</v>
      </c>
      <c r="K74" s="183" t="s">
        <v>6</v>
      </c>
      <c r="L74" s="183"/>
      <c r="M74" s="183" t="s">
        <v>42</v>
      </c>
      <c r="N74" s="183"/>
      <c r="O74" s="311" t="s">
        <v>42</v>
      </c>
    </row>
    <row r="75" spans="1:18" s="85" customFormat="1" ht="114.75" customHeight="1" x14ac:dyDescent="0.25">
      <c r="A75" s="168">
        <f t="shared" si="3"/>
        <v>73</v>
      </c>
      <c r="B75" s="178" t="s">
        <v>506</v>
      </c>
      <c r="C75" s="178" t="s">
        <v>223</v>
      </c>
      <c r="D75" s="178" t="s">
        <v>134</v>
      </c>
      <c r="E75" s="176">
        <f>SUM(Таблица26[[#This Row],[Средний балл аттестата]:[Балл первоочередной]])</f>
        <v>4.76</v>
      </c>
      <c r="F75" s="176">
        <v>4.76</v>
      </c>
      <c r="G75" s="176" t="s">
        <v>733</v>
      </c>
      <c r="H75" s="176"/>
      <c r="I75" s="178" t="s">
        <v>477</v>
      </c>
      <c r="J75" s="178" t="s">
        <v>6</v>
      </c>
      <c r="K75" s="178"/>
      <c r="L75" s="178"/>
      <c r="M75" s="178" t="s">
        <v>42</v>
      </c>
      <c r="N75" s="178"/>
      <c r="O75" s="178" t="s">
        <v>44</v>
      </c>
    </row>
    <row r="76" spans="1:18" s="85" customFormat="1" ht="56.25" x14ac:dyDescent="0.25">
      <c r="A76" s="168">
        <f t="shared" si="3"/>
        <v>74</v>
      </c>
      <c r="B76" s="181" t="s">
        <v>1110</v>
      </c>
      <c r="C76" s="181" t="s">
        <v>223</v>
      </c>
      <c r="D76" s="125" t="s">
        <v>134</v>
      </c>
      <c r="E76" s="127">
        <f>SUM(Таблица26[[#This Row],[Средний балл аттестата]:[Балл первоочередной]])</f>
        <v>4.72</v>
      </c>
      <c r="F76" s="182">
        <v>4.72</v>
      </c>
      <c r="G76" s="127" t="s">
        <v>733</v>
      </c>
      <c r="H76" s="127"/>
      <c r="I76" s="125" t="s">
        <v>477</v>
      </c>
      <c r="J76" s="125" t="s">
        <v>155</v>
      </c>
      <c r="K76" s="125" t="s">
        <v>6</v>
      </c>
      <c r="L76" s="125"/>
      <c r="M76" s="125" t="s">
        <v>42</v>
      </c>
      <c r="N76" s="125" t="s">
        <v>42</v>
      </c>
      <c r="O76" s="128" t="s">
        <v>42</v>
      </c>
    </row>
    <row r="77" spans="1:18" s="85" customFormat="1" ht="37.5" x14ac:dyDescent="0.25">
      <c r="A77" s="168">
        <f t="shared" si="3"/>
        <v>75</v>
      </c>
      <c r="B77" s="124" t="s">
        <v>295</v>
      </c>
      <c r="C77" s="124" t="s">
        <v>223</v>
      </c>
      <c r="D77" s="125" t="s">
        <v>134</v>
      </c>
      <c r="E77" s="127">
        <f>SUM(Таблица26[[#This Row],[Средний балл аттестата]:[Балл первоочередной]])</f>
        <v>4.7</v>
      </c>
      <c r="F77" s="127">
        <v>4.7</v>
      </c>
      <c r="G77" s="127" t="s">
        <v>733</v>
      </c>
      <c r="H77" s="125"/>
      <c r="I77" s="125" t="s">
        <v>477</v>
      </c>
      <c r="J77" s="125" t="s">
        <v>6</v>
      </c>
      <c r="K77" s="125"/>
      <c r="L77" s="125"/>
      <c r="M77" s="125" t="s">
        <v>42</v>
      </c>
      <c r="N77" s="125"/>
      <c r="O77" s="125" t="s">
        <v>44</v>
      </c>
      <c r="P77" s="125"/>
      <c r="Q77" s="200"/>
    </row>
    <row r="78" spans="1:18" s="85" customFormat="1" ht="37.5" x14ac:dyDescent="0.25">
      <c r="A78" s="168">
        <f t="shared" si="3"/>
        <v>76</v>
      </c>
      <c r="B78" s="181" t="s">
        <v>873</v>
      </c>
      <c r="C78" s="181" t="s">
        <v>223</v>
      </c>
      <c r="D78" s="179" t="s">
        <v>134</v>
      </c>
      <c r="E78" s="182">
        <f>SUM(Таблица26[[#This Row],[Средний балл аттестата]:[Балл первоочередной]])</f>
        <v>4.6900000000000004</v>
      </c>
      <c r="F78" s="182">
        <v>4.6900000000000004</v>
      </c>
      <c r="G78" s="182" t="s">
        <v>733</v>
      </c>
      <c r="H78" s="179"/>
      <c r="I78" s="179" t="s">
        <v>477</v>
      </c>
      <c r="J78" s="179" t="s">
        <v>6</v>
      </c>
      <c r="K78" s="179" t="s">
        <v>3</v>
      </c>
      <c r="L78" s="179"/>
      <c r="M78" s="179" t="s">
        <v>42</v>
      </c>
      <c r="N78" s="179"/>
      <c r="O78" s="179" t="s">
        <v>42</v>
      </c>
    </row>
    <row r="79" spans="1:18" s="201" customFormat="1" ht="112.5" x14ac:dyDescent="0.25">
      <c r="A79" s="336">
        <f t="shared" si="3"/>
        <v>77</v>
      </c>
      <c r="B79" s="303" t="s">
        <v>514</v>
      </c>
      <c r="C79" s="303" t="s">
        <v>223</v>
      </c>
      <c r="D79" s="178" t="s">
        <v>134</v>
      </c>
      <c r="E79" s="176">
        <f>SUM(Таблица26[[#This Row],[Средний балл аттестата]:[Балл первоочередной]])</f>
        <v>4.63</v>
      </c>
      <c r="F79" s="176">
        <v>4.63</v>
      </c>
      <c r="G79" s="176" t="s">
        <v>733</v>
      </c>
      <c r="H79" s="176"/>
      <c r="I79" s="125" t="s">
        <v>477</v>
      </c>
      <c r="J79" s="178" t="s">
        <v>5</v>
      </c>
      <c r="K79" s="178" t="s">
        <v>1071</v>
      </c>
      <c r="L79" s="183" t="s">
        <v>829</v>
      </c>
      <c r="M79" s="178" t="s">
        <v>42</v>
      </c>
      <c r="N79" s="178"/>
      <c r="O79" s="178" t="s">
        <v>42</v>
      </c>
    </row>
    <row r="80" spans="1:18" s="85" customFormat="1" ht="37.5" x14ac:dyDescent="0.25">
      <c r="A80" s="168">
        <f t="shared" si="3"/>
        <v>78</v>
      </c>
      <c r="B80" s="308" t="s">
        <v>122</v>
      </c>
      <c r="C80" s="181" t="s">
        <v>223</v>
      </c>
      <c r="D80" s="182" t="s">
        <v>134</v>
      </c>
      <c r="E80" s="127">
        <f>SUM(Таблица26[[#This Row],[Средний балл аттестата]:[Балл первоочередной]])</f>
        <v>4.53</v>
      </c>
      <c r="F80" s="309">
        <v>4.53</v>
      </c>
      <c r="G80" s="309" t="s">
        <v>733</v>
      </c>
      <c r="H80" s="183"/>
      <c r="I80" s="183" t="s">
        <v>477</v>
      </c>
      <c r="J80" s="183" t="s">
        <v>6</v>
      </c>
      <c r="K80" s="183"/>
      <c r="L80" s="183"/>
      <c r="M80" s="183" t="s">
        <v>42</v>
      </c>
      <c r="N80" s="183"/>
      <c r="O80" s="311" t="s">
        <v>44</v>
      </c>
    </row>
    <row r="81" spans="1:18" s="85" customFormat="1" ht="37.5" x14ac:dyDescent="0.25">
      <c r="A81" s="168">
        <f t="shared" si="3"/>
        <v>79</v>
      </c>
      <c r="B81" s="308" t="s">
        <v>1053</v>
      </c>
      <c r="C81" s="181" t="s">
        <v>223</v>
      </c>
      <c r="D81" s="179" t="s">
        <v>134</v>
      </c>
      <c r="E81" s="127">
        <f>SUM(Таблица26[[#This Row],[Средний балл аттестата]:[Балл первоочередной]])</f>
        <v>4.5</v>
      </c>
      <c r="F81" s="309">
        <v>4.5</v>
      </c>
      <c r="G81" s="309" t="s">
        <v>733</v>
      </c>
      <c r="H81" s="183"/>
      <c r="I81" s="183" t="s">
        <v>477</v>
      </c>
      <c r="J81" s="183" t="s">
        <v>6</v>
      </c>
      <c r="K81" s="183"/>
      <c r="L81" s="183"/>
      <c r="M81" s="183" t="s">
        <v>42</v>
      </c>
      <c r="N81" s="183"/>
      <c r="O81" s="311" t="s">
        <v>42</v>
      </c>
    </row>
    <row r="82" spans="1:18" s="85" customFormat="1" ht="37.5" x14ac:dyDescent="0.25">
      <c r="A82" s="168">
        <f t="shared" si="3"/>
        <v>80</v>
      </c>
      <c r="B82" s="183" t="s">
        <v>1075</v>
      </c>
      <c r="C82" s="181" t="s">
        <v>223</v>
      </c>
      <c r="D82" s="125" t="s">
        <v>136</v>
      </c>
      <c r="E82" s="127">
        <f>SUM(Таблица26[[#This Row],[Средний балл аттестата]:[Балл первоочередной]])</f>
        <v>4.5</v>
      </c>
      <c r="F82" s="326">
        <v>4.5</v>
      </c>
      <c r="G82" s="125" t="s">
        <v>733</v>
      </c>
      <c r="H82" s="125"/>
      <c r="I82" s="125" t="s">
        <v>477</v>
      </c>
      <c r="J82" s="125" t="s">
        <v>17</v>
      </c>
      <c r="K82" s="125" t="s">
        <v>6</v>
      </c>
      <c r="L82" s="125" t="s">
        <v>5</v>
      </c>
      <c r="M82" s="125" t="s">
        <v>42</v>
      </c>
      <c r="N82" s="125"/>
      <c r="O82" s="128" t="s">
        <v>44</v>
      </c>
    </row>
    <row r="83" spans="1:18" s="85" customFormat="1" ht="68.25" customHeight="1" x14ac:dyDescent="0.25">
      <c r="A83" s="168">
        <f t="shared" si="3"/>
        <v>81</v>
      </c>
      <c r="B83" s="181" t="s">
        <v>441</v>
      </c>
      <c r="C83" s="181" t="s">
        <v>223</v>
      </c>
      <c r="D83" s="179" t="s">
        <v>134</v>
      </c>
      <c r="E83" s="127">
        <f>SUM(Таблица26[[#This Row],[Средний балл аттестата]:[Балл первоочередной]])</f>
        <v>4.5</v>
      </c>
      <c r="F83" s="182">
        <v>4.5</v>
      </c>
      <c r="G83" s="182" t="s">
        <v>733</v>
      </c>
      <c r="H83" s="179"/>
      <c r="I83" s="179" t="s">
        <v>477</v>
      </c>
      <c r="J83" s="179" t="s">
        <v>17</v>
      </c>
      <c r="K83" s="179" t="s">
        <v>33</v>
      </c>
      <c r="L83" s="179" t="s">
        <v>6</v>
      </c>
      <c r="M83" s="179" t="s">
        <v>42</v>
      </c>
      <c r="N83" s="178"/>
      <c r="O83" s="179" t="s">
        <v>44</v>
      </c>
    </row>
    <row r="84" spans="1:18" s="85" customFormat="1" ht="37.5" x14ac:dyDescent="0.25">
      <c r="A84" s="168">
        <f t="shared" si="3"/>
        <v>82</v>
      </c>
      <c r="B84" s="179" t="s">
        <v>911</v>
      </c>
      <c r="C84" s="179" t="s">
        <v>223</v>
      </c>
      <c r="D84" s="179" t="s">
        <v>134</v>
      </c>
      <c r="E84" s="127">
        <f>SUM(Таблица26[[#This Row],[Средний балл аттестата]:[Балл первоочередной]])</f>
        <v>4.5</v>
      </c>
      <c r="F84" s="182">
        <v>4.5</v>
      </c>
      <c r="G84" s="182"/>
      <c r="H84" s="182"/>
      <c r="I84" s="179" t="s">
        <v>476</v>
      </c>
      <c r="J84" s="179" t="s">
        <v>5</v>
      </c>
      <c r="K84" s="179" t="s">
        <v>17</v>
      </c>
      <c r="L84" s="179"/>
      <c r="M84" s="179" t="s">
        <v>42</v>
      </c>
      <c r="N84" s="179" t="s">
        <v>42</v>
      </c>
      <c r="O84" s="125" t="s">
        <v>42</v>
      </c>
      <c r="P84" s="382"/>
      <c r="Q84" s="382"/>
      <c r="R84" s="383"/>
    </row>
    <row r="85" spans="1:18" s="85" customFormat="1" ht="37.5" x14ac:dyDescent="0.25">
      <c r="A85" s="168">
        <f t="shared" si="3"/>
        <v>83</v>
      </c>
      <c r="B85" s="308" t="s">
        <v>1034</v>
      </c>
      <c r="C85" s="181" t="s">
        <v>223</v>
      </c>
      <c r="D85" s="179" t="s">
        <v>134</v>
      </c>
      <c r="E85" s="127">
        <f>SUM(Таблица26[[#This Row],[Средний балл аттестата]:[Балл первоочередной]])</f>
        <v>4.47</v>
      </c>
      <c r="F85" s="309">
        <v>4.47</v>
      </c>
      <c r="G85" s="309" t="s">
        <v>733</v>
      </c>
      <c r="H85" s="183"/>
      <c r="I85" s="183" t="s">
        <v>477</v>
      </c>
      <c r="J85" s="183" t="s">
        <v>110</v>
      </c>
      <c r="K85" s="183" t="s">
        <v>6</v>
      </c>
      <c r="L85" s="183"/>
      <c r="M85" s="183" t="s">
        <v>42</v>
      </c>
      <c r="N85" s="183"/>
      <c r="O85" s="311" t="s">
        <v>44</v>
      </c>
    </row>
    <row r="86" spans="1:18" s="85" customFormat="1" ht="37.5" x14ac:dyDescent="0.25">
      <c r="A86" s="168">
        <f t="shared" si="3"/>
        <v>84</v>
      </c>
      <c r="B86" s="308" t="s">
        <v>505</v>
      </c>
      <c r="C86" s="181" t="s">
        <v>223</v>
      </c>
      <c r="D86" s="179" t="s">
        <v>136</v>
      </c>
      <c r="E86" s="127">
        <f>SUM(Таблица26[[#This Row],[Средний балл аттестата]:[Балл первоочередной]])</f>
        <v>4.4400000000000004</v>
      </c>
      <c r="F86" s="309">
        <v>4.4400000000000004</v>
      </c>
      <c r="G86" s="309" t="s">
        <v>733</v>
      </c>
      <c r="H86" s="183"/>
      <c r="I86" s="183" t="s">
        <v>477</v>
      </c>
      <c r="J86" s="183" t="s">
        <v>6</v>
      </c>
      <c r="K86" s="183"/>
      <c r="L86" s="183"/>
      <c r="M86" s="183" t="s">
        <v>42</v>
      </c>
      <c r="N86" s="183"/>
      <c r="O86" s="311" t="s">
        <v>44</v>
      </c>
    </row>
    <row r="87" spans="1:18" s="85" customFormat="1" ht="37.5" x14ac:dyDescent="0.25">
      <c r="A87" s="168">
        <f t="shared" si="3"/>
        <v>85</v>
      </c>
      <c r="B87" s="124" t="s">
        <v>339</v>
      </c>
      <c r="C87" s="124" t="s">
        <v>223</v>
      </c>
      <c r="D87" s="125" t="s">
        <v>134</v>
      </c>
      <c r="E87" s="127">
        <f>SUM(Таблица26[[#This Row],[Средний балл аттестата]:[Балл первоочередной]])</f>
        <v>4.41</v>
      </c>
      <c r="F87" s="127">
        <v>4.41</v>
      </c>
      <c r="G87" s="127" t="s">
        <v>733</v>
      </c>
      <c r="H87" s="125"/>
      <c r="I87" s="125" t="s">
        <v>477</v>
      </c>
      <c r="J87" s="125" t="s">
        <v>6</v>
      </c>
      <c r="K87" s="125"/>
      <c r="L87" s="125"/>
      <c r="M87" s="125" t="s">
        <v>42</v>
      </c>
      <c r="N87" s="125"/>
      <c r="O87" s="125" t="s">
        <v>42</v>
      </c>
      <c r="P87" s="230"/>
      <c r="Q87" s="384"/>
      <c r="R87" s="385"/>
    </row>
    <row r="88" spans="1:18" s="85" customFormat="1" ht="76.5" customHeight="1" x14ac:dyDescent="0.25">
      <c r="A88" s="168">
        <f t="shared" si="3"/>
        <v>86</v>
      </c>
      <c r="B88" s="308" t="s">
        <v>835</v>
      </c>
      <c r="C88" s="181" t="s">
        <v>222</v>
      </c>
      <c r="D88" s="179" t="s">
        <v>134</v>
      </c>
      <c r="E88" s="127">
        <f>SUM(Таблица26[[#This Row],[Средний балл аттестата]:[Балл первоочередной]])</f>
        <v>4.3899999999999997</v>
      </c>
      <c r="F88" s="309">
        <v>4.3899999999999997</v>
      </c>
      <c r="G88" s="309" t="s">
        <v>733</v>
      </c>
      <c r="H88" s="183"/>
      <c r="I88" s="183" t="s">
        <v>476</v>
      </c>
      <c r="J88" s="183" t="s">
        <v>6</v>
      </c>
      <c r="K88" s="183" t="s">
        <v>155</v>
      </c>
      <c r="L88" s="183"/>
      <c r="M88" s="183" t="s">
        <v>42</v>
      </c>
      <c r="N88" s="183" t="s">
        <v>42</v>
      </c>
      <c r="O88" s="311" t="s">
        <v>42</v>
      </c>
    </row>
    <row r="89" spans="1:18" s="85" customFormat="1" ht="37.5" x14ac:dyDescent="0.25">
      <c r="A89" s="168">
        <f t="shared" si="3"/>
        <v>87</v>
      </c>
      <c r="B89" s="308" t="s">
        <v>1169</v>
      </c>
      <c r="C89" s="181" t="s">
        <v>223</v>
      </c>
      <c r="D89" s="179" t="s">
        <v>134</v>
      </c>
      <c r="E89" s="340">
        <f>SUM(Таблица26[[#This Row],[Средний балл аттестата]:[Балл первоочередной]])</f>
        <v>4.32</v>
      </c>
      <c r="F89" s="379">
        <v>4.32</v>
      </c>
      <c r="G89" s="378" t="s">
        <v>733</v>
      </c>
      <c r="H89" s="378"/>
      <c r="I89" s="183" t="s">
        <v>477</v>
      </c>
      <c r="J89" s="183" t="s">
        <v>52</v>
      </c>
      <c r="K89" s="183" t="s">
        <v>5</v>
      </c>
      <c r="L89" s="183" t="s">
        <v>6</v>
      </c>
      <c r="M89" s="380" t="s">
        <v>42</v>
      </c>
      <c r="N89" s="378" t="s">
        <v>42</v>
      </c>
      <c r="O89" s="311" t="s">
        <v>42</v>
      </c>
    </row>
    <row r="90" spans="1:18" s="85" customFormat="1" ht="37.5" x14ac:dyDescent="0.25">
      <c r="A90" s="168">
        <f t="shared" si="3"/>
        <v>88</v>
      </c>
      <c r="B90" s="308" t="s">
        <v>351</v>
      </c>
      <c r="C90" s="181" t="s">
        <v>223</v>
      </c>
      <c r="D90" s="179" t="s">
        <v>136</v>
      </c>
      <c r="E90" s="127">
        <f>SUM(Таблица26[[#This Row],[Средний балл аттестата]:[Балл первоочередной]])</f>
        <v>4.29</v>
      </c>
      <c r="F90" s="309">
        <v>4.29</v>
      </c>
      <c r="G90" s="309" t="s">
        <v>733</v>
      </c>
      <c r="H90" s="183"/>
      <c r="I90" s="183" t="s">
        <v>477</v>
      </c>
      <c r="J90" s="183" t="s">
        <v>6</v>
      </c>
      <c r="K90" s="183"/>
      <c r="L90" s="183"/>
      <c r="M90" s="183" t="s">
        <v>42</v>
      </c>
      <c r="N90" s="183"/>
      <c r="O90" s="311" t="s">
        <v>44</v>
      </c>
    </row>
    <row r="91" spans="1:18" s="85" customFormat="1" ht="37.5" x14ac:dyDescent="0.25">
      <c r="A91" s="168">
        <f t="shared" si="3"/>
        <v>89</v>
      </c>
      <c r="B91" s="181" t="s">
        <v>954</v>
      </c>
      <c r="C91" s="181" t="s">
        <v>223</v>
      </c>
      <c r="D91" s="179" t="s">
        <v>134</v>
      </c>
      <c r="E91" s="182">
        <f>SUM(Таблица26[[#This Row],[Средний балл аттестата]:[Балл первоочередной]])</f>
        <v>4.28</v>
      </c>
      <c r="F91" s="182">
        <v>4.28</v>
      </c>
      <c r="G91" s="182" t="s">
        <v>733</v>
      </c>
      <c r="H91" s="179"/>
      <c r="I91" s="179" t="s">
        <v>477</v>
      </c>
      <c r="J91" s="179" t="s">
        <v>6</v>
      </c>
      <c r="K91" s="179"/>
      <c r="L91" s="179"/>
      <c r="M91" s="179" t="s">
        <v>42</v>
      </c>
      <c r="N91" s="179"/>
      <c r="O91" s="179" t="s">
        <v>44</v>
      </c>
    </row>
    <row r="92" spans="1:18" s="85" customFormat="1" ht="37.5" x14ac:dyDescent="0.25">
      <c r="A92" s="168">
        <f t="shared" si="3"/>
        <v>90</v>
      </c>
      <c r="B92" s="124" t="s">
        <v>269</v>
      </c>
      <c r="C92" s="124" t="s">
        <v>223</v>
      </c>
      <c r="D92" s="125" t="s">
        <v>134</v>
      </c>
      <c r="E92" s="127">
        <f>SUM(Таблица26[[#This Row],[Средний балл аттестата]:[Балл первоочередной]])</f>
        <v>4.28</v>
      </c>
      <c r="F92" s="127">
        <v>4.28</v>
      </c>
      <c r="G92" s="127" t="s">
        <v>733</v>
      </c>
      <c r="H92" s="125"/>
      <c r="I92" s="125" t="s">
        <v>477</v>
      </c>
      <c r="J92" s="125" t="s">
        <v>17</v>
      </c>
      <c r="K92" s="125" t="s">
        <v>6</v>
      </c>
      <c r="L92" s="125"/>
      <c r="M92" s="125" t="s">
        <v>42</v>
      </c>
      <c r="N92" s="125"/>
      <c r="O92" s="125" t="s">
        <v>44</v>
      </c>
    </row>
    <row r="93" spans="1:18" s="85" customFormat="1" ht="114.75" customHeight="1" x14ac:dyDescent="0.25">
      <c r="A93" s="168">
        <f t="shared" si="3"/>
        <v>91</v>
      </c>
      <c r="B93" s="303" t="s">
        <v>336</v>
      </c>
      <c r="C93" s="303" t="s">
        <v>223</v>
      </c>
      <c r="D93" s="178" t="s">
        <v>134</v>
      </c>
      <c r="E93" s="176">
        <f>SUM(Таблица26[[#This Row],[Средний балл аттестата]:[Балл первоочередной]])</f>
        <v>4.24</v>
      </c>
      <c r="F93" s="176">
        <v>4.24</v>
      </c>
      <c r="G93" s="176" t="s">
        <v>733</v>
      </c>
      <c r="H93" s="178"/>
      <c r="I93" s="178" t="s">
        <v>477</v>
      </c>
      <c r="J93" s="178" t="s">
        <v>6</v>
      </c>
      <c r="K93" s="178"/>
      <c r="L93" s="178"/>
      <c r="M93" s="178" t="s">
        <v>42</v>
      </c>
      <c r="N93" s="178"/>
      <c r="O93" s="178" t="s">
        <v>44</v>
      </c>
    </row>
    <row r="94" spans="1:18" s="85" customFormat="1" ht="37.5" x14ac:dyDescent="0.25">
      <c r="A94" s="168">
        <f t="shared" si="3"/>
        <v>92</v>
      </c>
      <c r="B94" s="308" t="s">
        <v>660</v>
      </c>
      <c r="C94" s="181" t="s">
        <v>223</v>
      </c>
      <c r="D94" s="179" t="s">
        <v>134</v>
      </c>
      <c r="E94" s="127">
        <f>SUM(Таблица26[[#This Row],[Средний балл аттестата]:[Балл первоочередной]])</f>
        <v>4.24</v>
      </c>
      <c r="F94" s="309">
        <v>4.24</v>
      </c>
      <c r="G94" s="309" t="s">
        <v>733</v>
      </c>
      <c r="H94" s="183"/>
      <c r="I94" s="183" t="s">
        <v>477</v>
      </c>
      <c r="J94" s="183" t="s">
        <v>7</v>
      </c>
      <c r="K94" s="183" t="s">
        <v>52</v>
      </c>
      <c r="L94" s="183" t="s">
        <v>6</v>
      </c>
      <c r="M94" s="183" t="s">
        <v>42</v>
      </c>
      <c r="N94" s="183"/>
      <c r="O94" s="311" t="s">
        <v>42</v>
      </c>
    </row>
    <row r="95" spans="1:18" s="85" customFormat="1" ht="37.5" x14ac:dyDescent="0.25">
      <c r="A95" s="168">
        <f t="shared" si="3"/>
        <v>93</v>
      </c>
      <c r="B95" s="183" t="s">
        <v>888</v>
      </c>
      <c r="C95" s="179" t="s">
        <v>223</v>
      </c>
      <c r="D95" s="179" t="s">
        <v>134</v>
      </c>
      <c r="E95" s="127">
        <f>SUM(Таблица26[[#This Row],[Средний балл аттестата]:[Балл первоочередной]])</f>
        <v>4.24</v>
      </c>
      <c r="F95" s="183">
        <v>4.24</v>
      </c>
      <c r="G95" s="309" t="s">
        <v>733</v>
      </c>
      <c r="H95" s="309"/>
      <c r="I95" s="183" t="s">
        <v>477</v>
      </c>
      <c r="J95" s="183" t="s">
        <v>5</v>
      </c>
      <c r="K95" s="183" t="s">
        <v>17</v>
      </c>
      <c r="L95" s="183" t="s">
        <v>6</v>
      </c>
      <c r="M95" s="183" t="s">
        <v>42</v>
      </c>
      <c r="N95" s="183"/>
      <c r="O95" s="311" t="s">
        <v>42</v>
      </c>
    </row>
    <row r="96" spans="1:18" s="85" customFormat="1" ht="37.5" x14ac:dyDescent="0.25">
      <c r="A96" s="168">
        <f t="shared" si="3"/>
        <v>94</v>
      </c>
      <c r="B96" s="308" t="s">
        <v>541</v>
      </c>
      <c r="C96" s="181" t="s">
        <v>223</v>
      </c>
      <c r="D96" s="179" t="s">
        <v>134</v>
      </c>
      <c r="E96" s="127">
        <f>SUM(Таблица26[[#This Row],[Средний балл аттестата]:[Балл первоочередной]])</f>
        <v>4.21</v>
      </c>
      <c r="F96" s="309">
        <v>4.21</v>
      </c>
      <c r="G96" s="309" t="s">
        <v>733</v>
      </c>
      <c r="H96" s="183"/>
      <c r="I96" s="183" t="s">
        <v>477</v>
      </c>
      <c r="J96" s="183" t="s">
        <v>7</v>
      </c>
      <c r="K96" s="183" t="s">
        <v>5</v>
      </c>
      <c r="L96" s="183" t="s">
        <v>6</v>
      </c>
      <c r="M96" s="183" t="s">
        <v>42</v>
      </c>
      <c r="N96" s="183"/>
      <c r="O96" s="311" t="s">
        <v>42</v>
      </c>
    </row>
    <row r="97" spans="1:15" s="85" customFormat="1" ht="56.25" x14ac:dyDescent="0.25">
      <c r="A97" s="168">
        <f t="shared" si="3"/>
        <v>95</v>
      </c>
      <c r="B97" s="308" t="s">
        <v>640</v>
      </c>
      <c r="C97" s="181" t="s">
        <v>222</v>
      </c>
      <c r="D97" s="179" t="s">
        <v>134</v>
      </c>
      <c r="E97" s="127">
        <f>SUM(Таблица26[[#This Row],[Средний балл аттестата]:[Балл первоочередной]])</f>
        <v>4.1100000000000003</v>
      </c>
      <c r="F97" s="309">
        <v>4.1100000000000003</v>
      </c>
      <c r="G97" s="309" t="s">
        <v>733</v>
      </c>
      <c r="H97" s="183"/>
      <c r="I97" s="183" t="s">
        <v>477</v>
      </c>
      <c r="J97" s="183" t="s">
        <v>6</v>
      </c>
      <c r="K97" s="183" t="s">
        <v>183</v>
      </c>
      <c r="L97" s="183" t="s">
        <v>155</v>
      </c>
      <c r="M97" s="183" t="s">
        <v>42</v>
      </c>
      <c r="N97" s="183" t="s">
        <v>42</v>
      </c>
      <c r="O97" s="311" t="s">
        <v>44</v>
      </c>
    </row>
    <row r="98" spans="1:15" s="85" customFormat="1" ht="37.5" x14ac:dyDescent="0.25">
      <c r="A98" s="168">
        <f t="shared" si="3"/>
        <v>96</v>
      </c>
      <c r="B98" s="308" t="s">
        <v>805</v>
      </c>
      <c r="C98" s="181" t="s">
        <v>222</v>
      </c>
      <c r="D98" s="181" t="s">
        <v>134</v>
      </c>
      <c r="E98" s="127">
        <f>SUM(Таблица26[[#This Row],[Средний балл аттестата]:[Балл первоочередной]])</f>
        <v>4.1100000000000003</v>
      </c>
      <c r="F98" s="309">
        <v>4.1100000000000003</v>
      </c>
      <c r="G98" s="309" t="s">
        <v>733</v>
      </c>
      <c r="H98" s="309"/>
      <c r="I98" s="183" t="s">
        <v>477</v>
      </c>
      <c r="J98" s="183" t="s">
        <v>5</v>
      </c>
      <c r="K98" s="183" t="s">
        <v>33</v>
      </c>
      <c r="L98" s="183" t="s">
        <v>6</v>
      </c>
      <c r="M98" s="183" t="s">
        <v>42</v>
      </c>
      <c r="N98" s="183" t="s">
        <v>42</v>
      </c>
      <c r="O98" s="311" t="s">
        <v>44</v>
      </c>
    </row>
    <row r="99" spans="1:15" s="85" customFormat="1" ht="37.5" x14ac:dyDescent="0.25">
      <c r="A99" s="168">
        <f t="shared" si="3"/>
        <v>97</v>
      </c>
      <c r="B99" s="308" t="s">
        <v>78</v>
      </c>
      <c r="C99" s="181" t="s">
        <v>222</v>
      </c>
      <c r="D99" s="182" t="s">
        <v>134</v>
      </c>
      <c r="E99" s="127">
        <f>SUM(Таблица26[[#This Row],[Средний балл аттестата]:[Балл первоочередной]])</f>
        <v>4.1100000000000003</v>
      </c>
      <c r="F99" s="309">
        <v>4.1100000000000003</v>
      </c>
      <c r="G99" s="309" t="s">
        <v>733</v>
      </c>
      <c r="H99" s="183"/>
      <c r="I99" s="183" t="s">
        <v>477</v>
      </c>
      <c r="J99" s="183" t="s">
        <v>6</v>
      </c>
      <c r="K99" s="183" t="s">
        <v>5</v>
      </c>
      <c r="L99" s="183"/>
      <c r="M99" s="183" t="s">
        <v>42</v>
      </c>
      <c r="N99" s="183" t="s">
        <v>42</v>
      </c>
      <c r="O99" s="311" t="s">
        <v>44</v>
      </c>
    </row>
    <row r="100" spans="1:15" s="85" customFormat="1" ht="37.5" x14ac:dyDescent="0.25">
      <c r="A100" s="168">
        <f t="shared" si="3"/>
        <v>98</v>
      </c>
      <c r="B100" s="308" t="s">
        <v>725</v>
      </c>
      <c r="C100" s="181" t="s">
        <v>223</v>
      </c>
      <c r="D100" s="179" t="s">
        <v>134</v>
      </c>
      <c r="E100" s="127">
        <f>SUM(Таблица26[[#This Row],[Средний балл аттестата]:[Балл первоочередной]])</f>
        <v>4.1100000000000003</v>
      </c>
      <c r="F100" s="309">
        <v>4.1100000000000003</v>
      </c>
      <c r="G100" s="309" t="s">
        <v>733</v>
      </c>
      <c r="H100" s="378"/>
      <c r="I100" s="183" t="s">
        <v>477</v>
      </c>
      <c r="J100" s="183" t="s">
        <v>52</v>
      </c>
      <c r="K100" s="183" t="s">
        <v>760</v>
      </c>
      <c r="L100" s="183"/>
      <c r="M100" s="183" t="s">
        <v>42</v>
      </c>
      <c r="N100" s="183"/>
      <c r="O100" s="311" t="s">
        <v>44</v>
      </c>
    </row>
    <row r="101" spans="1:15" s="85" customFormat="1" ht="37.5" x14ac:dyDescent="0.25">
      <c r="A101" s="168">
        <f t="shared" si="3"/>
        <v>99</v>
      </c>
      <c r="B101" s="310" t="s">
        <v>1145</v>
      </c>
      <c r="C101" s="180" t="s">
        <v>223</v>
      </c>
      <c r="D101" s="180" t="s">
        <v>134</v>
      </c>
      <c r="E101" s="182">
        <f>SUM(Таблица26[[#This Row],[Средний балл аттестата]:[Балл первоочередной]])</f>
        <v>4.0999999999999996</v>
      </c>
      <c r="F101" s="309">
        <v>4.0999999999999996</v>
      </c>
      <c r="G101" s="310" t="s">
        <v>733</v>
      </c>
      <c r="H101" s="310"/>
      <c r="I101" s="310" t="s">
        <v>477</v>
      </c>
      <c r="J101" s="310" t="s">
        <v>33</v>
      </c>
      <c r="K101" s="310" t="s">
        <v>6</v>
      </c>
      <c r="L101" s="310"/>
      <c r="M101" s="310" t="s">
        <v>42</v>
      </c>
      <c r="N101" s="310" t="s">
        <v>42</v>
      </c>
      <c r="O101" s="386" t="s">
        <v>44</v>
      </c>
    </row>
    <row r="102" spans="1:15" s="85" customFormat="1" ht="56.25" x14ac:dyDescent="0.25">
      <c r="A102" s="168">
        <f xml:space="preserve"> ROW() - 2</f>
        <v>100</v>
      </c>
      <c r="B102" s="183" t="s">
        <v>230</v>
      </c>
      <c r="C102" s="179" t="s">
        <v>222</v>
      </c>
      <c r="D102" s="179" t="s">
        <v>134</v>
      </c>
      <c r="E102" s="182">
        <f>SUM(Таблица26[[#This Row],[Средний балл аттестата]:[Балл первоочередной]])</f>
        <v>4.0599999999999996</v>
      </c>
      <c r="F102" s="309">
        <v>4.0599999999999996</v>
      </c>
      <c r="G102" s="309" t="s">
        <v>733</v>
      </c>
      <c r="H102" s="183"/>
      <c r="I102" s="183" t="s">
        <v>477</v>
      </c>
      <c r="J102" s="183" t="s">
        <v>155</v>
      </c>
      <c r="K102" s="183" t="s">
        <v>52</v>
      </c>
      <c r="L102" s="183" t="s">
        <v>6</v>
      </c>
      <c r="M102" s="183" t="s">
        <v>42</v>
      </c>
      <c r="N102" s="183" t="s">
        <v>42</v>
      </c>
      <c r="O102" s="311" t="s">
        <v>42</v>
      </c>
    </row>
    <row r="103" spans="1:15" s="85" customFormat="1" ht="37.5" x14ac:dyDescent="0.25">
      <c r="A103" s="168">
        <f>ROW()-2</f>
        <v>101</v>
      </c>
      <c r="B103" s="183" t="s">
        <v>337</v>
      </c>
      <c r="C103" s="179" t="s">
        <v>223</v>
      </c>
      <c r="D103" s="179" t="s">
        <v>134</v>
      </c>
      <c r="E103" s="182">
        <f>SUM(Таблица26[[#This Row],[Средний балл аттестата]:[Балл первоочередной]])</f>
        <v>4.0599999999999996</v>
      </c>
      <c r="F103" s="309">
        <v>4.0599999999999996</v>
      </c>
      <c r="G103" s="309" t="s">
        <v>733</v>
      </c>
      <c r="H103" s="309"/>
      <c r="I103" s="183" t="s">
        <v>477</v>
      </c>
      <c r="J103" s="183" t="s">
        <v>6</v>
      </c>
      <c r="K103" s="183"/>
      <c r="L103" s="183"/>
      <c r="M103" s="183" t="s">
        <v>42</v>
      </c>
      <c r="N103" s="183"/>
      <c r="O103" s="311" t="s">
        <v>44</v>
      </c>
    </row>
    <row r="104" spans="1:15" s="85" customFormat="1" ht="56.25" x14ac:dyDescent="0.3">
      <c r="A104" s="168">
        <f xml:space="preserve"> ROW() - 2</f>
        <v>102</v>
      </c>
      <c r="B104" s="308" t="s">
        <v>342</v>
      </c>
      <c r="C104" s="181" t="s">
        <v>223</v>
      </c>
      <c r="D104" s="182" t="s">
        <v>134</v>
      </c>
      <c r="E104" s="182">
        <f>SUM(Таблица26[[#This Row],[Средний балл аттестата]:[Балл первоочередной]])</f>
        <v>4.05</v>
      </c>
      <c r="F104" s="309">
        <v>4.05</v>
      </c>
      <c r="G104" s="309" t="s">
        <v>733</v>
      </c>
      <c r="H104" s="309"/>
      <c r="I104" s="183" t="s">
        <v>1206</v>
      </c>
      <c r="J104" s="183" t="s">
        <v>5</v>
      </c>
      <c r="K104" s="183" t="s">
        <v>115</v>
      </c>
      <c r="L104" s="387" t="s">
        <v>7</v>
      </c>
      <c r="M104" s="183" t="s">
        <v>42</v>
      </c>
      <c r="N104" s="183"/>
      <c r="O104" s="311" t="s">
        <v>42</v>
      </c>
    </row>
    <row r="105" spans="1:15" s="85" customFormat="1" ht="37.5" x14ac:dyDescent="0.25">
      <c r="A105" s="168">
        <f t="shared" ref="A105:A113" si="4">ROW()-2</f>
        <v>103</v>
      </c>
      <c r="B105" s="308" t="s">
        <v>492</v>
      </c>
      <c r="C105" s="181" t="s">
        <v>223</v>
      </c>
      <c r="D105" s="182" t="s">
        <v>134</v>
      </c>
      <c r="E105" s="182">
        <f>SUM(Таблица26[[#This Row],[Средний балл аттестата]:[Балл первоочередной]])</f>
        <v>4</v>
      </c>
      <c r="F105" s="309">
        <v>4</v>
      </c>
      <c r="G105" s="309" t="s">
        <v>733</v>
      </c>
      <c r="H105" s="183"/>
      <c r="I105" s="183" t="s">
        <v>476</v>
      </c>
      <c r="J105" s="183" t="s">
        <v>6</v>
      </c>
      <c r="K105" s="183" t="s">
        <v>7</v>
      </c>
      <c r="L105" s="183"/>
      <c r="M105" s="183" t="s">
        <v>42</v>
      </c>
      <c r="N105" s="183" t="s">
        <v>42</v>
      </c>
      <c r="O105" s="311" t="s">
        <v>42</v>
      </c>
    </row>
    <row r="106" spans="1:15" s="85" customFormat="1" ht="37.5" x14ac:dyDescent="0.25">
      <c r="A106" s="168">
        <f t="shared" si="4"/>
        <v>104</v>
      </c>
      <c r="B106" s="308" t="s">
        <v>286</v>
      </c>
      <c r="C106" s="181" t="s">
        <v>223</v>
      </c>
      <c r="D106" s="179" t="s">
        <v>134</v>
      </c>
      <c r="E106" s="182">
        <f>SUM(Таблица26[[#This Row],[Средний балл аттестата]:[Балл первоочередной]])</f>
        <v>4</v>
      </c>
      <c r="F106" s="309">
        <v>4</v>
      </c>
      <c r="G106" s="309"/>
      <c r="H106" s="183"/>
      <c r="I106" s="183" t="s">
        <v>476</v>
      </c>
      <c r="J106" s="183" t="s">
        <v>7</v>
      </c>
      <c r="K106" s="183"/>
      <c r="L106" s="183"/>
      <c r="M106" s="183" t="s">
        <v>42</v>
      </c>
      <c r="N106" s="183" t="s">
        <v>42</v>
      </c>
      <c r="O106" s="311" t="s">
        <v>42</v>
      </c>
    </row>
    <row r="107" spans="1:15" s="85" customFormat="1" ht="18.75" x14ac:dyDescent="0.25">
      <c r="A107" s="168">
        <f t="shared" si="4"/>
        <v>105</v>
      </c>
      <c r="B107" s="183" t="s">
        <v>1040</v>
      </c>
      <c r="C107" s="179" t="s">
        <v>223</v>
      </c>
      <c r="D107" s="179" t="s">
        <v>136</v>
      </c>
      <c r="E107" s="182">
        <f>SUM(Таблица26[[#This Row],[Средний балл аттестата]:[Балл первоочередной]])</f>
        <v>3.89</v>
      </c>
      <c r="F107" s="183">
        <v>3.89</v>
      </c>
      <c r="G107" s="309"/>
      <c r="H107" s="309"/>
      <c r="I107" s="183" t="s">
        <v>476</v>
      </c>
      <c r="J107" s="183" t="s">
        <v>5</v>
      </c>
      <c r="K107" s="183" t="s">
        <v>110</v>
      </c>
      <c r="L107" s="183" t="s">
        <v>1157</v>
      </c>
      <c r="M107" s="183" t="s">
        <v>42</v>
      </c>
      <c r="N107" s="183"/>
      <c r="O107" s="311" t="s">
        <v>42</v>
      </c>
    </row>
    <row r="108" spans="1:15" s="85" customFormat="1" ht="37.5" x14ac:dyDescent="0.25">
      <c r="A108" s="168">
        <f t="shared" si="4"/>
        <v>106</v>
      </c>
      <c r="B108" s="308" t="s">
        <v>1036</v>
      </c>
      <c r="C108" s="181" t="s">
        <v>223</v>
      </c>
      <c r="D108" s="179" t="s">
        <v>136</v>
      </c>
      <c r="E108" s="182">
        <f>SUM(Таблица26[[#This Row],[Средний балл аттестата]:[Балл первоочередной]])</f>
        <v>3.88</v>
      </c>
      <c r="F108" s="309">
        <v>3.88</v>
      </c>
      <c r="G108" s="309" t="s">
        <v>733</v>
      </c>
      <c r="H108" s="183"/>
      <c r="I108" s="183" t="s">
        <v>477</v>
      </c>
      <c r="J108" s="183" t="s">
        <v>6</v>
      </c>
      <c r="K108" s="183" t="s">
        <v>52</v>
      </c>
      <c r="L108" s="183" t="s">
        <v>17</v>
      </c>
      <c r="M108" s="183" t="s">
        <v>42</v>
      </c>
      <c r="N108" s="183"/>
      <c r="O108" s="311" t="s">
        <v>42</v>
      </c>
    </row>
    <row r="109" spans="1:15" s="85" customFormat="1" ht="56.25" x14ac:dyDescent="0.25">
      <c r="A109" s="168">
        <f t="shared" si="4"/>
        <v>107</v>
      </c>
      <c r="B109" s="183" t="s">
        <v>1059</v>
      </c>
      <c r="C109" s="179" t="s">
        <v>222</v>
      </c>
      <c r="D109" s="179" t="s">
        <v>136</v>
      </c>
      <c r="E109" s="182">
        <f>SUM(Таблица26[[#This Row],[Средний балл аттестата]:[Балл первоочередной]])</f>
        <v>3.79</v>
      </c>
      <c r="F109" s="309">
        <v>3.79</v>
      </c>
      <c r="G109" s="309" t="s">
        <v>733</v>
      </c>
      <c r="H109" s="309"/>
      <c r="I109" s="183" t="s">
        <v>477</v>
      </c>
      <c r="J109" s="183" t="s">
        <v>6</v>
      </c>
      <c r="K109" s="183" t="s">
        <v>155</v>
      </c>
      <c r="L109" s="183"/>
      <c r="M109" s="183" t="s">
        <v>42</v>
      </c>
      <c r="N109" s="183" t="s">
        <v>42</v>
      </c>
      <c r="O109" s="311" t="s">
        <v>42</v>
      </c>
    </row>
    <row r="110" spans="1:15" s="85" customFormat="1" ht="37.5" x14ac:dyDescent="0.25">
      <c r="A110" s="168">
        <f t="shared" si="4"/>
        <v>108</v>
      </c>
      <c r="B110" s="308" t="s">
        <v>559</v>
      </c>
      <c r="C110" s="181" t="s">
        <v>223</v>
      </c>
      <c r="D110" s="179" t="s">
        <v>134</v>
      </c>
      <c r="E110" s="182">
        <f>SUM(Таблица26[[#This Row],[Средний балл аттестата]:[Балл первоочередной]])</f>
        <v>3.76</v>
      </c>
      <c r="F110" s="309">
        <v>3.76</v>
      </c>
      <c r="G110" s="309" t="s">
        <v>733</v>
      </c>
      <c r="H110" s="183"/>
      <c r="I110" s="183" t="s">
        <v>477</v>
      </c>
      <c r="J110" s="183" t="s">
        <v>6</v>
      </c>
      <c r="K110" s="183" t="s">
        <v>115</v>
      </c>
      <c r="L110" s="183"/>
      <c r="M110" s="183" t="s">
        <v>42</v>
      </c>
      <c r="N110" s="183"/>
      <c r="O110" s="311" t="s">
        <v>42</v>
      </c>
    </row>
    <row r="111" spans="1:15" s="85" customFormat="1" ht="37.5" x14ac:dyDescent="0.25">
      <c r="A111" s="168">
        <f t="shared" si="4"/>
        <v>109</v>
      </c>
      <c r="B111" s="308" t="s">
        <v>790</v>
      </c>
      <c r="C111" s="181" t="s">
        <v>222</v>
      </c>
      <c r="D111" s="179" t="s">
        <v>134</v>
      </c>
      <c r="E111" s="309">
        <f>SUM(Таблица26[[#This Row],[Средний балл аттестата]:[Балл первоочередной]])</f>
        <v>3.76</v>
      </c>
      <c r="F111" s="309">
        <v>3.76</v>
      </c>
      <c r="G111" s="309" t="s">
        <v>733</v>
      </c>
      <c r="H111" s="183"/>
      <c r="I111" s="183" t="s">
        <v>476</v>
      </c>
      <c r="J111" s="183" t="s">
        <v>6</v>
      </c>
      <c r="K111" s="183" t="s">
        <v>17</v>
      </c>
      <c r="L111" s="378" t="s">
        <v>5</v>
      </c>
      <c r="M111" s="183" t="s">
        <v>42</v>
      </c>
      <c r="N111" s="183" t="s">
        <v>42</v>
      </c>
      <c r="O111" s="311" t="s">
        <v>42</v>
      </c>
    </row>
    <row r="112" spans="1:15" s="85" customFormat="1" ht="56.25" x14ac:dyDescent="0.25">
      <c r="A112" s="168">
        <f t="shared" si="4"/>
        <v>110</v>
      </c>
      <c r="B112" s="183" t="s">
        <v>1101</v>
      </c>
      <c r="C112" s="181" t="s">
        <v>223</v>
      </c>
      <c r="D112" s="179" t="s">
        <v>134</v>
      </c>
      <c r="E112" s="326">
        <f>SUM(Таблица26[[#This Row],[Средний балл аттестата]:[Балл первоочередной]])</f>
        <v>3.75</v>
      </c>
      <c r="F112" s="183">
        <v>3.75</v>
      </c>
      <c r="G112" s="309" t="s">
        <v>733</v>
      </c>
      <c r="H112" s="309"/>
      <c r="I112" s="183" t="s">
        <v>476</v>
      </c>
      <c r="J112" s="183" t="s">
        <v>1152</v>
      </c>
      <c r="K112" s="183" t="s">
        <v>155</v>
      </c>
      <c r="L112" s="183" t="s">
        <v>7</v>
      </c>
      <c r="M112" s="183" t="s">
        <v>42</v>
      </c>
      <c r="N112" s="183" t="s">
        <v>42</v>
      </c>
      <c r="O112" s="311" t="s">
        <v>44</v>
      </c>
    </row>
    <row r="113" spans="1:15" s="85" customFormat="1" ht="37.5" x14ac:dyDescent="0.25">
      <c r="A113" s="168">
        <f t="shared" si="4"/>
        <v>111</v>
      </c>
      <c r="B113" s="183" t="s">
        <v>931</v>
      </c>
      <c r="C113" s="179" t="s">
        <v>223</v>
      </c>
      <c r="D113" s="179" t="s">
        <v>134</v>
      </c>
      <c r="E113" s="127">
        <f>SUM(Таблица26[[#This Row],[Средний балл аттестата]:[Балл первоочередной]])</f>
        <v>3.74</v>
      </c>
      <c r="F113" s="183">
        <v>3.74</v>
      </c>
      <c r="G113" s="309" t="s">
        <v>733</v>
      </c>
      <c r="H113" s="309"/>
      <c r="I113" s="183" t="s">
        <v>477</v>
      </c>
      <c r="J113" s="183" t="s">
        <v>5</v>
      </c>
      <c r="K113" s="183" t="s">
        <v>6</v>
      </c>
      <c r="L113" s="183"/>
      <c r="M113" s="183" t="s">
        <v>42</v>
      </c>
      <c r="N113" s="183"/>
      <c r="O113" s="311" t="s">
        <v>42</v>
      </c>
    </row>
    <row r="114" spans="1:15" s="85" customFormat="1" ht="93.75" x14ac:dyDescent="0.25">
      <c r="A114" s="124">
        <f xml:space="preserve"> ROW()-2</f>
        <v>112</v>
      </c>
      <c r="B114" s="181" t="s">
        <v>757</v>
      </c>
      <c r="C114" s="181" t="s">
        <v>223</v>
      </c>
      <c r="D114" s="179" t="s">
        <v>134</v>
      </c>
      <c r="E114" s="127">
        <f>SUM(Таблица26[[#This Row],[Средний балл аттестата]:[Балл первоочередной]])</f>
        <v>3.73</v>
      </c>
      <c r="F114" s="127">
        <v>3.73</v>
      </c>
      <c r="G114" s="127" t="s">
        <v>733</v>
      </c>
      <c r="H114" s="127"/>
      <c r="I114" s="125" t="s">
        <v>477</v>
      </c>
      <c r="J114" s="125" t="s">
        <v>5</v>
      </c>
      <c r="K114" s="125" t="s">
        <v>7</v>
      </c>
      <c r="L114" s="125" t="s">
        <v>758</v>
      </c>
      <c r="M114" s="125" t="s">
        <v>42</v>
      </c>
      <c r="N114" s="125" t="s">
        <v>202</v>
      </c>
      <c r="O114" s="128" t="s">
        <v>44</v>
      </c>
    </row>
    <row r="115" spans="1:15" s="85" customFormat="1" ht="37.5" x14ac:dyDescent="0.25">
      <c r="A115" s="124">
        <f t="shared" ref="A115:A124" si="5">ROW()-2</f>
        <v>113</v>
      </c>
      <c r="B115" s="309" t="s">
        <v>662</v>
      </c>
      <c r="C115" s="182" t="s">
        <v>223</v>
      </c>
      <c r="D115" s="179" t="s">
        <v>136</v>
      </c>
      <c r="E115" s="360">
        <f>SUM(Таблица26[[#This Row],[Средний балл аттестата]:[Балл первоочередной]])</f>
        <v>3.67</v>
      </c>
      <c r="F115" s="309">
        <v>3.67</v>
      </c>
      <c r="G115" s="360" t="s">
        <v>733</v>
      </c>
      <c r="H115" s="309"/>
      <c r="I115" s="183" t="s">
        <v>477</v>
      </c>
      <c r="J115" s="183" t="s">
        <v>6</v>
      </c>
      <c r="K115" s="183" t="s">
        <v>17</v>
      </c>
      <c r="L115" s="183"/>
      <c r="M115" s="183" t="s">
        <v>42</v>
      </c>
      <c r="N115" s="183"/>
      <c r="O115" s="311" t="s">
        <v>42</v>
      </c>
    </row>
    <row r="116" spans="1:15" s="85" customFormat="1" ht="56.25" x14ac:dyDescent="0.25">
      <c r="A116" s="168">
        <f t="shared" si="5"/>
        <v>114</v>
      </c>
      <c r="B116" s="308" t="s">
        <v>832</v>
      </c>
      <c r="C116" s="181" t="s">
        <v>222</v>
      </c>
      <c r="D116" s="179" t="s">
        <v>134</v>
      </c>
      <c r="E116" s="127">
        <f>SUM(Таблица26[[#This Row],[Средний балл аттестата]:[Балл первоочередной]])</f>
        <v>3.67</v>
      </c>
      <c r="F116" s="309">
        <v>3.67</v>
      </c>
      <c r="G116" s="309" t="s">
        <v>733</v>
      </c>
      <c r="H116" s="183"/>
      <c r="I116" s="183" t="s">
        <v>477</v>
      </c>
      <c r="J116" s="183" t="s">
        <v>7</v>
      </c>
      <c r="K116" s="183" t="s">
        <v>110</v>
      </c>
      <c r="L116" s="183" t="s">
        <v>1051</v>
      </c>
      <c r="M116" s="183" t="s">
        <v>42</v>
      </c>
      <c r="N116" s="183" t="s">
        <v>42</v>
      </c>
      <c r="O116" s="311" t="s">
        <v>44</v>
      </c>
    </row>
    <row r="117" spans="1:15" s="177" customFormat="1" ht="37.5" x14ac:dyDescent="0.25">
      <c r="A117" s="303">
        <f t="shared" si="5"/>
        <v>115</v>
      </c>
      <c r="B117" s="178" t="s">
        <v>922</v>
      </c>
      <c r="C117" s="178" t="s">
        <v>223</v>
      </c>
      <c r="D117" s="178" t="s">
        <v>136</v>
      </c>
      <c r="E117" s="127">
        <f>SUM(Таблица26[[#This Row],[Средний балл аттестата]:[Балл первоочередной]])</f>
        <v>3.56</v>
      </c>
      <c r="F117" s="309">
        <v>3.56</v>
      </c>
      <c r="G117" s="176" t="s">
        <v>733</v>
      </c>
      <c r="H117" s="176"/>
      <c r="I117" s="178" t="s">
        <v>477</v>
      </c>
      <c r="J117" s="178" t="s">
        <v>6</v>
      </c>
      <c r="K117" s="178"/>
      <c r="L117" s="178"/>
      <c r="M117" s="178" t="s">
        <v>42</v>
      </c>
      <c r="N117" s="178"/>
      <c r="O117" s="178" t="s">
        <v>42</v>
      </c>
    </row>
    <row r="118" spans="1:15" s="388" customFormat="1" ht="37.5" x14ac:dyDescent="0.25">
      <c r="A118" s="303">
        <f t="shared" si="5"/>
        <v>116</v>
      </c>
      <c r="B118" s="303" t="s">
        <v>1077</v>
      </c>
      <c r="C118" s="303" t="s">
        <v>223</v>
      </c>
      <c r="D118" s="178" t="s">
        <v>134</v>
      </c>
      <c r="E118" s="176">
        <f>SUM(Таблица26[[#This Row],[Средний балл аттестата]:[Балл первоочередной]])</f>
        <v>3.56</v>
      </c>
      <c r="F118" s="176">
        <v>3.56</v>
      </c>
      <c r="G118" s="176" t="s">
        <v>733</v>
      </c>
      <c r="H118" s="178"/>
      <c r="I118" s="178" t="s">
        <v>477</v>
      </c>
      <c r="J118" s="178" t="s">
        <v>6</v>
      </c>
      <c r="K118" s="178" t="s">
        <v>5</v>
      </c>
      <c r="L118" s="178"/>
      <c r="M118" s="178" t="s">
        <v>42</v>
      </c>
      <c r="N118" s="178"/>
      <c r="O118" s="178" t="s">
        <v>42</v>
      </c>
    </row>
    <row r="119" spans="1:15" s="85" customFormat="1" ht="37.5" x14ac:dyDescent="0.25">
      <c r="A119" s="168">
        <f t="shared" si="5"/>
        <v>117</v>
      </c>
      <c r="B119" s="181" t="s">
        <v>851</v>
      </c>
      <c r="C119" s="181" t="s">
        <v>223</v>
      </c>
      <c r="D119" s="179" t="s">
        <v>134</v>
      </c>
      <c r="E119" s="182">
        <f>SUM(Таблица26[[#This Row],[Средний балл аттестата]:[Балл первоочередной]])</f>
        <v>3.45</v>
      </c>
      <c r="F119" s="182">
        <v>3.45</v>
      </c>
      <c r="G119" s="182" t="s">
        <v>733</v>
      </c>
      <c r="H119" s="179"/>
      <c r="I119" s="179" t="s">
        <v>477</v>
      </c>
      <c r="J119" s="179" t="s">
        <v>6</v>
      </c>
      <c r="K119" s="179"/>
      <c r="L119" s="179"/>
      <c r="M119" s="178" t="s">
        <v>42</v>
      </c>
      <c r="N119" s="178"/>
      <c r="O119" s="178" t="s">
        <v>42</v>
      </c>
    </row>
    <row r="120" spans="1:15" s="85" customFormat="1" ht="37.5" x14ac:dyDescent="0.25">
      <c r="A120" s="124">
        <f t="shared" si="5"/>
        <v>118</v>
      </c>
      <c r="B120" s="308" t="s">
        <v>787</v>
      </c>
      <c r="C120" s="181" t="s">
        <v>223</v>
      </c>
      <c r="D120" s="179" t="s">
        <v>134</v>
      </c>
      <c r="E120" s="360">
        <f>SUM(Таблица26[[#This Row],[Средний балл аттестата]:[Балл первоочередной]])</f>
        <v>3.44</v>
      </c>
      <c r="F120" s="309">
        <v>3.44</v>
      </c>
      <c r="G120" s="360" t="s">
        <v>733</v>
      </c>
      <c r="H120" s="183"/>
      <c r="I120" s="183" t="s">
        <v>477</v>
      </c>
      <c r="J120" s="183" t="s">
        <v>6</v>
      </c>
      <c r="K120" s="183"/>
      <c r="L120" s="183"/>
      <c r="M120" s="178" t="s">
        <v>42</v>
      </c>
      <c r="N120" s="178"/>
      <c r="O120" s="178" t="s">
        <v>44</v>
      </c>
    </row>
    <row r="121" spans="1:15" s="85" customFormat="1" ht="37.5" x14ac:dyDescent="0.25">
      <c r="A121" s="124">
        <f t="shared" si="5"/>
        <v>119</v>
      </c>
      <c r="B121" s="308" t="s">
        <v>537</v>
      </c>
      <c r="C121" s="181" t="s">
        <v>223</v>
      </c>
      <c r="D121" s="179" t="s">
        <v>136</v>
      </c>
      <c r="E121" s="360">
        <f>SUM(Таблица26[[#This Row],[Средний балл аттестата]:[Балл первоочередной]])</f>
        <v>3.42</v>
      </c>
      <c r="F121" s="309">
        <v>3.42</v>
      </c>
      <c r="G121" s="360" t="s">
        <v>965</v>
      </c>
      <c r="H121" s="183"/>
      <c r="I121" s="183" t="s">
        <v>477</v>
      </c>
      <c r="J121" s="183" t="s">
        <v>6</v>
      </c>
      <c r="K121" s="183"/>
      <c r="L121" s="183"/>
      <c r="M121" s="183" t="s">
        <v>42</v>
      </c>
      <c r="N121" s="183"/>
      <c r="O121" s="311" t="s">
        <v>44</v>
      </c>
    </row>
    <row r="122" spans="1:15" s="85" customFormat="1" ht="37.5" x14ac:dyDescent="0.25">
      <c r="A122" s="124">
        <f t="shared" si="5"/>
        <v>120</v>
      </c>
      <c r="B122" s="308" t="s">
        <v>989</v>
      </c>
      <c r="C122" s="181" t="s">
        <v>223</v>
      </c>
      <c r="D122" s="179" t="s">
        <v>134</v>
      </c>
      <c r="E122" s="360">
        <f>SUM(Таблица26[[#This Row],[Средний балл аттестата]:[Балл первоочередной]])</f>
        <v>3.42</v>
      </c>
      <c r="F122" s="309">
        <v>3.42</v>
      </c>
      <c r="G122" s="360" t="s">
        <v>733</v>
      </c>
      <c r="H122" s="183"/>
      <c r="I122" s="183" t="s">
        <v>477</v>
      </c>
      <c r="J122" s="183" t="s">
        <v>6</v>
      </c>
      <c r="K122" s="183"/>
      <c r="L122" s="183"/>
      <c r="M122" s="183" t="s">
        <v>42</v>
      </c>
      <c r="N122" s="183"/>
      <c r="O122" s="311" t="s">
        <v>44</v>
      </c>
    </row>
    <row r="123" spans="1:15" s="85" customFormat="1" ht="37.5" x14ac:dyDescent="0.25">
      <c r="A123" s="124">
        <f t="shared" si="5"/>
        <v>121</v>
      </c>
      <c r="B123" s="309" t="s">
        <v>955</v>
      </c>
      <c r="C123" s="182" t="s">
        <v>223</v>
      </c>
      <c r="D123" s="179" t="s">
        <v>136</v>
      </c>
      <c r="E123" s="360">
        <f>SUM(Таблица26[[#This Row],[Средний балл аттестата]:[Балл первоочередной]])</f>
        <v>3.38</v>
      </c>
      <c r="F123" s="309">
        <v>3.38</v>
      </c>
      <c r="G123" s="360" t="s">
        <v>733</v>
      </c>
      <c r="H123" s="183"/>
      <c r="I123" s="183" t="s">
        <v>477</v>
      </c>
      <c r="J123" s="183" t="s">
        <v>6</v>
      </c>
      <c r="K123" s="183"/>
      <c r="L123" s="183"/>
      <c r="M123" s="183" t="s">
        <v>42</v>
      </c>
      <c r="N123" s="183"/>
      <c r="O123" s="311" t="s">
        <v>44</v>
      </c>
    </row>
    <row r="124" spans="1:15" s="85" customFormat="1" ht="56.25" x14ac:dyDescent="0.25">
      <c r="A124" s="124">
        <f t="shared" si="5"/>
        <v>122</v>
      </c>
      <c r="B124" s="308" t="s">
        <v>79</v>
      </c>
      <c r="C124" s="181" t="s">
        <v>222</v>
      </c>
      <c r="D124" s="179" t="s">
        <v>136</v>
      </c>
      <c r="E124" s="360">
        <f>SUM(Таблица26[[#This Row],[Средний балл аттестата]:[Балл первоочередной]])</f>
        <v>3.29</v>
      </c>
      <c r="F124" s="309">
        <v>3.29</v>
      </c>
      <c r="G124" s="360" t="s">
        <v>733</v>
      </c>
      <c r="H124" s="183"/>
      <c r="I124" s="183" t="s">
        <v>1202</v>
      </c>
      <c r="J124" s="183" t="s">
        <v>6</v>
      </c>
      <c r="K124" s="183" t="s">
        <v>155</v>
      </c>
      <c r="L124" s="183"/>
      <c r="M124" s="183" t="s">
        <v>42</v>
      </c>
      <c r="N124" s="183" t="s">
        <v>42</v>
      </c>
      <c r="O124" s="311" t="s">
        <v>42</v>
      </c>
    </row>
    <row r="125" spans="1:15" s="7" customFormat="1" x14ac:dyDescent="0.25">
      <c r="A125" s="30"/>
      <c r="F125" s="8"/>
      <c r="N125" s="40"/>
    </row>
    <row r="126" spans="1:15" s="7" customFormat="1" x14ac:dyDescent="0.25">
      <c r="A126" s="30"/>
      <c r="F126" s="8"/>
      <c r="N126" s="40"/>
    </row>
    <row r="127" spans="1:15" s="7" customFormat="1" x14ac:dyDescent="0.25">
      <c r="A127" s="30"/>
      <c r="F127" s="8"/>
      <c r="N127" s="40"/>
    </row>
    <row r="128" spans="1:15" s="7" customFormat="1" x14ac:dyDescent="0.25">
      <c r="A128" s="30"/>
      <c r="F128" s="8"/>
      <c r="N128" s="47"/>
    </row>
    <row r="129" spans="1:14" s="7" customFormat="1" x14ac:dyDescent="0.25">
      <c r="A129" s="30"/>
      <c r="F129" s="8"/>
      <c r="N129" s="40"/>
    </row>
    <row r="130" spans="1:14" s="7" customFormat="1" x14ac:dyDescent="0.25">
      <c r="A130" s="30"/>
      <c r="F130" s="8"/>
      <c r="N130" s="40"/>
    </row>
    <row r="131" spans="1:14" s="7" customFormat="1" x14ac:dyDescent="0.25">
      <c r="A131" s="30"/>
      <c r="F131" s="8"/>
      <c r="N131" s="41"/>
    </row>
    <row r="132" spans="1:14" s="7" customFormat="1" x14ac:dyDescent="0.25">
      <c r="A132" s="30"/>
      <c r="F132" s="8"/>
      <c r="N132" s="40"/>
    </row>
    <row r="133" spans="1:14" s="7" customFormat="1" x14ac:dyDescent="0.25">
      <c r="A133" s="30"/>
      <c r="F133" s="8"/>
      <c r="N133" s="40"/>
    </row>
    <row r="134" spans="1:14" s="7" customFormat="1" x14ac:dyDescent="0.25">
      <c r="A134" s="30"/>
      <c r="F134" s="8"/>
      <c r="N134" s="40"/>
    </row>
    <row r="135" spans="1:14" s="7" customFormat="1" x14ac:dyDescent="0.25">
      <c r="A135" s="30"/>
      <c r="F135" s="8"/>
      <c r="N135" s="40"/>
    </row>
    <row r="136" spans="1:14" s="7" customFormat="1" x14ac:dyDescent="0.25">
      <c r="A136" s="30"/>
      <c r="F136" s="8"/>
      <c r="N136" s="40"/>
    </row>
    <row r="137" spans="1:14" s="7" customFormat="1" x14ac:dyDescent="0.25">
      <c r="A137" s="30"/>
      <c r="F137" s="8"/>
      <c r="N137" s="40"/>
    </row>
    <row r="138" spans="1:14" s="7" customFormat="1" x14ac:dyDescent="0.25">
      <c r="A138" s="30"/>
      <c r="F138" s="8"/>
      <c r="N138" s="40"/>
    </row>
    <row r="139" spans="1:14" s="7" customFormat="1" x14ac:dyDescent="0.25">
      <c r="A139" s="30"/>
      <c r="F139" s="8"/>
      <c r="N139" s="40"/>
    </row>
    <row r="140" spans="1:14" s="7" customFormat="1" x14ac:dyDescent="0.25">
      <c r="A140" s="30"/>
      <c r="F140" s="8"/>
      <c r="N140" s="40"/>
    </row>
    <row r="141" spans="1:14" s="7" customFormat="1" x14ac:dyDescent="0.25">
      <c r="A141" s="30"/>
      <c r="F141" s="8"/>
      <c r="N141" s="40"/>
    </row>
    <row r="142" spans="1:14" s="7" customFormat="1" x14ac:dyDescent="0.25">
      <c r="A142" s="30"/>
      <c r="F142" s="8"/>
      <c r="N142" s="40"/>
    </row>
    <row r="143" spans="1:14" s="7" customFormat="1" x14ac:dyDescent="0.25">
      <c r="A143" s="30"/>
      <c r="F143" s="8"/>
      <c r="N143" s="40"/>
    </row>
    <row r="144" spans="1:14" s="7" customFormat="1" x14ac:dyDescent="0.25">
      <c r="A144" s="30"/>
      <c r="F144" s="8"/>
      <c r="N144" s="40"/>
    </row>
    <row r="145" spans="1:14" s="7" customFormat="1" x14ac:dyDescent="0.25">
      <c r="A145" s="30"/>
      <c r="F145" s="8"/>
      <c r="N145" s="40"/>
    </row>
    <row r="146" spans="1:14" s="7" customFormat="1" x14ac:dyDescent="0.25">
      <c r="A146" s="30"/>
      <c r="F146" s="8"/>
      <c r="N146" s="40"/>
    </row>
    <row r="147" spans="1:14" s="7" customFormat="1" x14ac:dyDescent="0.25">
      <c r="A147" s="30"/>
      <c r="F147" s="8"/>
      <c r="N147" s="40"/>
    </row>
    <row r="148" spans="1:14" s="7" customFormat="1" x14ac:dyDescent="0.25">
      <c r="A148" s="30"/>
      <c r="F148" s="8"/>
      <c r="N148" s="40"/>
    </row>
    <row r="149" spans="1:14" s="7" customFormat="1" x14ac:dyDescent="0.25">
      <c r="A149" s="30"/>
      <c r="F149" s="8"/>
      <c r="N149" s="40"/>
    </row>
    <row r="150" spans="1:14" s="7" customFormat="1" x14ac:dyDescent="0.25">
      <c r="A150" s="30"/>
      <c r="F150" s="8"/>
      <c r="N150" s="40"/>
    </row>
    <row r="151" spans="1:14" s="7" customFormat="1" x14ac:dyDescent="0.25">
      <c r="A151" s="30"/>
      <c r="F151" s="8"/>
      <c r="N151" s="40"/>
    </row>
    <row r="152" spans="1:14" s="7" customFormat="1" x14ac:dyDescent="0.25">
      <c r="A152" s="30"/>
      <c r="F152" s="8"/>
      <c r="N152" s="40"/>
    </row>
    <row r="153" spans="1:14" s="7" customFormat="1" x14ac:dyDescent="0.25">
      <c r="A153" s="30"/>
      <c r="F153" s="8"/>
      <c r="N153" s="40"/>
    </row>
    <row r="154" spans="1:14" s="7" customFormat="1" x14ac:dyDescent="0.25">
      <c r="A154" s="30"/>
      <c r="F154" s="8"/>
      <c r="N154" s="40"/>
    </row>
    <row r="155" spans="1:14" s="7" customFormat="1" x14ac:dyDescent="0.25">
      <c r="A155" s="30"/>
      <c r="F155" s="8"/>
      <c r="N155" s="40"/>
    </row>
    <row r="156" spans="1:14" s="7" customFormat="1" x14ac:dyDescent="0.25">
      <c r="A156" s="30"/>
      <c r="F156" s="8"/>
      <c r="N156" s="40"/>
    </row>
    <row r="157" spans="1:14" s="7" customFormat="1" x14ac:dyDescent="0.25">
      <c r="A157" s="30"/>
      <c r="F157" s="8"/>
      <c r="N157" s="40"/>
    </row>
    <row r="158" spans="1:14" s="7" customFormat="1" x14ac:dyDescent="0.25">
      <c r="A158" s="30"/>
      <c r="F158" s="8"/>
      <c r="N158" s="40"/>
    </row>
    <row r="159" spans="1:14" s="7" customFormat="1" x14ac:dyDescent="0.25">
      <c r="A159" s="30"/>
      <c r="F159" s="8"/>
      <c r="N159" s="40"/>
    </row>
    <row r="160" spans="1:14" s="7" customFormat="1" x14ac:dyDescent="0.25">
      <c r="A160" s="30"/>
      <c r="F160" s="8"/>
      <c r="N160" s="40"/>
    </row>
    <row r="161" spans="1:14" s="7" customFormat="1" x14ac:dyDescent="0.25">
      <c r="A161" s="30"/>
      <c r="F161" s="8"/>
      <c r="N161" s="40"/>
    </row>
    <row r="162" spans="1:14" s="7" customFormat="1" x14ac:dyDescent="0.25">
      <c r="A162" s="30"/>
      <c r="F162" s="8"/>
      <c r="N162" s="40"/>
    </row>
    <row r="163" spans="1:14" s="7" customFormat="1" x14ac:dyDescent="0.25">
      <c r="A163" s="30"/>
      <c r="F163" s="8"/>
      <c r="N163" s="40"/>
    </row>
    <row r="164" spans="1:14" s="7" customFormat="1" x14ac:dyDescent="0.25">
      <c r="A164" s="30"/>
      <c r="F164" s="8"/>
      <c r="N164" s="40"/>
    </row>
    <row r="165" spans="1:14" s="7" customFormat="1" x14ac:dyDescent="0.25">
      <c r="A165" s="30"/>
      <c r="F165" s="8"/>
      <c r="N165" s="40"/>
    </row>
    <row r="166" spans="1:14" s="7" customFormat="1" x14ac:dyDescent="0.25">
      <c r="A166" s="30"/>
      <c r="F166" s="8"/>
      <c r="N166" s="40"/>
    </row>
    <row r="167" spans="1:14" s="7" customFormat="1" x14ac:dyDescent="0.25">
      <c r="A167" s="30"/>
      <c r="F167" s="8"/>
      <c r="N167" s="40"/>
    </row>
    <row r="168" spans="1:14" s="7" customFormat="1" x14ac:dyDescent="0.25">
      <c r="A168" s="30"/>
      <c r="F168" s="8"/>
      <c r="N168" s="40"/>
    </row>
    <row r="169" spans="1:14" s="7" customFormat="1" x14ac:dyDescent="0.25">
      <c r="A169" s="30"/>
      <c r="F169" s="8"/>
      <c r="N169" s="40"/>
    </row>
    <row r="170" spans="1:14" s="7" customFormat="1" x14ac:dyDescent="0.25">
      <c r="A170" s="30"/>
      <c r="F170" s="8"/>
      <c r="N170" s="40"/>
    </row>
    <row r="171" spans="1:14" s="7" customFormat="1" x14ac:dyDescent="0.25">
      <c r="A171" s="30"/>
      <c r="F171" s="8"/>
      <c r="N171" s="40"/>
    </row>
    <row r="172" spans="1:14" s="7" customFormat="1" x14ac:dyDescent="0.25">
      <c r="A172" s="30"/>
      <c r="F172" s="8"/>
      <c r="N172" s="40"/>
    </row>
    <row r="173" spans="1:14" s="7" customFormat="1" x14ac:dyDescent="0.25">
      <c r="A173" s="30"/>
      <c r="F173" s="8"/>
      <c r="N173" s="40"/>
    </row>
    <row r="174" spans="1:14" s="7" customFormat="1" x14ac:dyDescent="0.25">
      <c r="A174" s="30"/>
      <c r="F174" s="8"/>
      <c r="N174" s="40"/>
    </row>
    <row r="175" spans="1:14" s="7" customFormat="1" x14ac:dyDescent="0.25">
      <c r="A175" s="30"/>
      <c r="F175" s="8"/>
      <c r="N175" s="40"/>
    </row>
    <row r="176" spans="1:14" s="7" customFormat="1" x14ac:dyDescent="0.25">
      <c r="A176" s="30"/>
      <c r="F176" s="8"/>
      <c r="N176" s="40"/>
    </row>
    <row r="177" spans="1:14" s="7" customFormat="1" x14ac:dyDescent="0.25">
      <c r="A177" s="30"/>
      <c r="F177" s="8"/>
      <c r="N177" s="40"/>
    </row>
    <row r="178" spans="1:14" s="7" customFormat="1" x14ac:dyDescent="0.25">
      <c r="A178" s="30"/>
      <c r="F178" s="8"/>
      <c r="N178" s="40"/>
    </row>
    <row r="179" spans="1:14" s="7" customFormat="1" x14ac:dyDescent="0.25">
      <c r="A179" s="30"/>
      <c r="F179" s="8"/>
      <c r="N179" s="40"/>
    </row>
    <row r="180" spans="1:14" s="7" customFormat="1" x14ac:dyDescent="0.25">
      <c r="A180" s="30"/>
      <c r="F180" s="8"/>
      <c r="N180" s="40"/>
    </row>
    <row r="181" spans="1:14" s="7" customFormat="1" x14ac:dyDescent="0.25">
      <c r="A181" s="30"/>
      <c r="F181" s="8"/>
      <c r="N181" s="40"/>
    </row>
    <row r="182" spans="1:14" s="7" customFormat="1" x14ac:dyDescent="0.25">
      <c r="A182" s="30"/>
      <c r="F182" s="8"/>
      <c r="N182" s="40"/>
    </row>
    <row r="183" spans="1:14" s="7" customFormat="1" x14ac:dyDescent="0.25">
      <c r="A183" s="30"/>
      <c r="F183" s="8"/>
      <c r="N183" s="40"/>
    </row>
    <row r="184" spans="1:14" s="7" customFormat="1" x14ac:dyDescent="0.25">
      <c r="A184" s="30"/>
      <c r="F184" s="8"/>
      <c r="N184" s="40"/>
    </row>
    <row r="185" spans="1:14" s="7" customFormat="1" x14ac:dyDescent="0.25">
      <c r="A185" s="30"/>
      <c r="F185" s="8"/>
      <c r="N185" s="40"/>
    </row>
    <row r="186" spans="1:14" s="7" customFormat="1" x14ac:dyDescent="0.25">
      <c r="A186" s="30"/>
      <c r="F186" s="8"/>
      <c r="N186" s="40"/>
    </row>
    <row r="187" spans="1:14" s="7" customFormat="1" x14ac:dyDescent="0.25">
      <c r="A187" s="30"/>
      <c r="F187" s="8"/>
      <c r="N187" s="40"/>
    </row>
    <row r="188" spans="1:14" s="7" customFormat="1" x14ac:dyDescent="0.25">
      <c r="A188" s="30"/>
      <c r="F188" s="8"/>
      <c r="N188" s="40"/>
    </row>
    <row r="189" spans="1:14" s="7" customFormat="1" x14ac:dyDescent="0.25">
      <c r="A189" s="30"/>
      <c r="F189" s="8"/>
      <c r="N189" s="40"/>
    </row>
    <row r="190" spans="1:14" s="7" customFormat="1" x14ac:dyDescent="0.25">
      <c r="A190" s="30"/>
      <c r="F190" s="8"/>
      <c r="N190" s="40"/>
    </row>
    <row r="191" spans="1:14" s="7" customFormat="1" x14ac:dyDescent="0.25">
      <c r="A191" s="30"/>
      <c r="F191" s="8"/>
      <c r="N191" s="40"/>
    </row>
    <row r="192" spans="1:14" s="7" customFormat="1" x14ac:dyDescent="0.25">
      <c r="A192" s="30"/>
      <c r="F192" s="8"/>
      <c r="N192" s="40"/>
    </row>
    <row r="193" spans="1:14" s="7" customFormat="1" x14ac:dyDescent="0.25">
      <c r="A193" s="30"/>
      <c r="F193" s="8"/>
      <c r="N193" s="40"/>
    </row>
    <row r="194" spans="1:14" s="7" customFormat="1" x14ac:dyDescent="0.25">
      <c r="A194" s="30"/>
      <c r="F194" s="8"/>
      <c r="N194" s="40"/>
    </row>
    <row r="195" spans="1:14" s="7" customFormat="1" x14ac:dyDescent="0.25">
      <c r="A195" s="30"/>
      <c r="F195" s="8"/>
      <c r="N195" s="40"/>
    </row>
    <row r="196" spans="1:14" s="7" customFormat="1" x14ac:dyDescent="0.25">
      <c r="A196" s="30"/>
      <c r="F196" s="8"/>
      <c r="N196" s="40"/>
    </row>
    <row r="197" spans="1:14" s="7" customFormat="1" x14ac:dyDescent="0.25">
      <c r="A197" s="30"/>
      <c r="F197" s="8"/>
      <c r="N197" s="40"/>
    </row>
    <row r="198" spans="1:14" s="7" customFormat="1" x14ac:dyDescent="0.25">
      <c r="A198" s="30"/>
      <c r="F198" s="8"/>
      <c r="N198" s="40"/>
    </row>
    <row r="199" spans="1:14" s="7" customFormat="1" x14ac:dyDescent="0.25">
      <c r="A199" s="30"/>
      <c r="F199" s="8"/>
      <c r="N199" s="40"/>
    </row>
    <row r="200" spans="1:14" s="7" customFormat="1" x14ac:dyDescent="0.25">
      <c r="A200" s="30"/>
      <c r="F200" s="8"/>
      <c r="N200" s="40"/>
    </row>
    <row r="201" spans="1:14" s="7" customFormat="1" x14ac:dyDescent="0.25">
      <c r="A201" s="30"/>
      <c r="F201" s="8"/>
      <c r="N201" s="40"/>
    </row>
    <row r="202" spans="1:14" s="7" customFormat="1" x14ac:dyDescent="0.25">
      <c r="A202" s="30"/>
      <c r="F202" s="8"/>
      <c r="N202" s="40"/>
    </row>
    <row r="203" spans="1:14" s="7" customFormat="1" x14ac:dyDescent="0.25">
      <c r="A203" s="30"/>
      <c r="F203" s="8"/>
      <c r="N203" s="40"/>
    </row>
    <row r="204" spans="1:14" s="7" customFormat="1" x14ac:dyDescent="0.25">
      <c r="A204" s="30"/>
      <c r="F204" s="8"/>
      <c r="N204" s="40"/>
    </row>
    <row r="205" spans="1:14" s="7" customFormat="1" x14ac:dyDescent="0.25">
      <c r="A205" s="30"/>
      <c r="F205" s="8"/>
      <c r="N205" s="40"/>
    </row>
    <row r="206" spans="1:14" s="7" customFormat="1" x14ac:dyDescent="0.25">
      <c r="A206" s="30"/>
      <c r="F206" s="8"/>
      <c r="N206" s="40"/>
    </row>
    <row r="207" spans="1:14" s="7" customFormat="1" x14ac:dyDescent="0.25">
      <c r="A207" s="30"/>
      <c r="F207" s="8"/>
      <c r="N207" s="40"/>
    </row>
    <row r="208" spans="1:14" s="7" customFormat="1" x14ac:dyDescent="0.25">
      <c r="A208" s="30"/>
      <c r="F208" s="8"/>
      <c r="N208" s="40"/>
    </row>
    <row r="209" spans="1:14" s="7" customFormat="1" x14ac:dyDescent="0.25">
      <c r="A209" s="30"/>
      <c r="F209" s="8"/>
      <c r="N209" s="40"/>
    </row>
    <row r="210" spans="1:14" s="7" customFormat="1" x14ac:dyDescent="0.25">
      <c r="A210" s="30"/>
      <c r="F210" s="8"/>
      <c r="N210" s="40"/>
    </row>
    <row r="211" spans="1:14" s="7" customFormat="1" x14ac:dyDescent="0.25">
      <c r="A211" s="30"/>
      <c r="F211" s="8"/>
      <c r="N211" s="40"/>
    </row>
    <row r="212" spans="1:14" s="7" customFormat="1" x14ac:dyDescent="0.25">
      <c r="A212" s="30"/>
      <c r="F212" s="8"/>
      <c r="N212" s="40"/>
    </row>
    <row r="213" spans="1:14" s="7" customFormat="1" x14ac:dyDescent="0.25">
      <c r="A213" s="30"/>
      <c r="F213" s="8"/>
      <c r="N213" s="40"/>
    </row>
    <row r="214" spans="1:14" s="7" customFormat="1" x14ac:dyDescent="0.25">
      <c r="A214" s="30"/>
      <c r="F214" s="8"/>
      <c r="N214" s="40"/>
    </row>
    <row r="215" spans="1:14" s="7" customFormat="1" x14ac:dyDescent="0.25">
      <c r="A215" s="30"/>
      <c r="F215" s="8"/>
      <c r="N215" s="40"/>
    </row>
    <row r="216" spans="1:14" s="7" customFormat="1" x14ac:dyDescent="0.25">
      <c r="A216" s="30"/>
      <c r="F216" s="8"/>
      <c r="N216" s="40"/>
    </row>
    <row r="217" spans="1:14" s="7" customFormat="1" x14ac:dyDescent="0.25">
      <c r="A217" s="30"/>
      <c r="F217" s="8"/>
      <c r="N217" s="40"/>
    </row>
    <row r="218" spans="1:14" s="7" customFormat="1" x14ac:dyDescent="0.25">
      <c r="A218" s="30"/>
      <c r="F218" s="8"/>
      <c r="N218" s="40"/>
    </row>
    <row r="219" spans="1:14" s="7" customFormat="1" x14ac:dyDescent="0.25">
      <c r="A219" s="30"/>
      <c r="F219" s="8"/>
      <c r="N219" s="40"/>
    </row>
    <row r="220" spans="1:14" s="7" customFormat="1" x14ac:dyDescent="0.25">
      <c r="A220" s="30"/>
      <c r="F220" s="8"/>
      <c r="N220" s="40"/>
    </row>
    <row r="221" spans="1:14" s="7" customFormat="1" x14ac:dyDescent="0.25">
      <c r="A221" s="30"/>
      <c r="F221" s="8"/>
      <c r="N221" s="40"/>
    </row>
    <row r="222" spans="1:14" s="7" customFormat="1" x14ac:dyDescent="0.25">
      <c r="A222" s="30"/>
      <c r="F222" s="8"/>
      <c r="N222" s="40"/>
    </row>
    <row r="223" spans="1:14" s="7" customFormat="1" x14ac:dyDescent="0.25">
      <c r="A223" s="30"/>
      <c r="F223" s="8"/>
      <c r="N223" s="40"/>
    </row>
    <row r="224" spans="1:14" s="7" customFormat="1" x14ac:dyDescent="0.25">
      <c r="A224" s="30"/>
      <c r="F224" s="8"/>
      <c r="N224" s="40"/>
    </row>
    <row r="225" spans="1:14" s="7" customFormat="1" x14ac:dyDescent="0.25">
      <c r="A225" s="30"/>
      <c r="F225" s="8"/>
      <c r="N225" s="40"/>
    </row>
    <row r="226" spans="1:14" s="7" customFormat="1" x14ac:dyDescent="0.25">
      <c r="A226" s="30"/>
      <c r="F226" s="8"/>
      <c r="N226" s="40"/>
    </row>
    <row r="227" spans="1:14" s="7" customFormat="1" x14ac:dyDescent="0.25">
      <c r="A227" s="30"/>
      <c r="F227" s="8"/>
      <c r="N227" s="40"/>
    </row>
    <row r="228" spans="1:14" s="7" customFormat="1" x14ac:dyDescent="0.25">
      <c r="A228" s="30"/>
      <c r="F228" s="8"/>
      <c r="N228" s="40"/>
    </row>
    <row r="229" spans="1:14" s="7" customFormat="1" x14ac:dyDescent="0.25">
      <c r="A229" s="30"/>
      <c r="F229" s="8"/>
      <c r="N229" s="40"/>
    </row>
    <row r="230" spans="1:14" s="7" customFormat="1" x14ac:dyDescent="0.25">
      <c r="A230" s="30"/>
      <c r="F230" s="8"/>
      <c r="N230" s="40"/>
    </row>
    <row r="231" spans="1:14" s="7" customFormat="1" x14ac:dyDescent="0.25">
      <c r="A231" s="30"/>
      <c r="F231" s="8"/>
      <c r="N231" s="40"/>
    </row>
    <row r="232" spans="1:14" s="7" customFormat="1" x14ac:dyDescent="0.25">
      <c r="A232" s="30"/>
      <c r="F232" s="8"/>
      <c r="N232" s="40"/>
    </row>
    <row r="233" spans="1:14" s="7" customFormat="1" x14ac:dyDescent="0.25">
      <c r="A233" s="30"/>
      <c r="F233" s="8"/>
      <c r="N233" s="40"/>
    </row>
    <row r="234" spans="1:14" s="7" customFormat="1" x14ac:dyDescent="0.25">
      <c r="A234" s="30"/>
      <c r="F234" s="8"/>
      <c r="N234" s="40"/>
    </row>
    <row r="235" spans="1:14" s="7" customFormat="1" x14ac:dyDescent="0.25">
      <c r="A235" s="30"/>
      <c r="F235" s="8"/>
      <c r="N235" s="40"/>
    </row>
    <row r="236" spans="1:14" s="7" customFormat="1" x14ac:dyDescent="0.25">
      <c r="A236" s="30"/>
      <c r="F236" s="8"/>
      <c r="N236" s="40"/>
    </row>
    <row r="237" spans="1:14" s="7" customFormat="1" x14ac:dyDescent="0.25">
      <c r="A237" s="30"/>
      <c r="F237" s="8"/>
      <c r="N237" s="40"/>
    </row>
    <row r="238" spans="1:14" s="7" customFormat="1" x14ac:dyDescent="0.25">
      <c r="A238" s="30"/>
      <c r="F238" s="8"/>
      <c r="N238" s="40"/>
    </row>
    <row r="239" spans="1:14" s="7" customFormat="1" x14ac:dyDescent="0.25">
      <c r="A239" s="30"/>
      <c r="F239" s="8"/>
      <c r="N239" s="43"/>
    </row>
    <row r="240" spans="1:14" s="7" customFormat="1" x14ac:dyDescent="0.25">
      <c r="A240" s="30"/>
      <c r="F240" s="8"/>
      <c r="N240" s="40"/>
    </row>
    <row r="241" spans="1:14" s="7" customFormat="1" x14ac:dyDescent="0.25">
      <c r="A241" s="30"/>
      <c r="F241" s="8"/>
      <c r="N241" s="40"/>
    </row>
    <row r="242" spans="1:14" s="7" customFormat="1" x14ac:dyDescent="0.25">
      <c r="A242" s="30"/>
      <c r="F242" s="8"/>
      <c r="N242" s="40"/>
    </row>
    <row r="243" spans="1:14" s="7" customFormat="1" x14ac:dyDescent="0.25">
      <c r="A243" s="30"/>
      <c r="F243" s="8"/>
      <c r="N243" s="42"/>
    </row>
    <row r="244" spans="1:14" s="7" customFormat="1" x14ac:dyDescent="0.25">
      <c r="A244" s="30"/>
      <c r="F244" s="8"/>
      <c r="N244" s="42"/>
    </row>
    <row r="245" spans="1:14" s="7" customFormat="1" x14ac:dyDescent="0.25">
      <c r="A245" s="30"/>
      <c r="F245" s="8"/>
      <c r="N245" s="42"/>
    </row>
    <row r="246" spans="1:14" s="7" customFormat="1" x14ac:dyDescent="0.25">
      <c r="A246" s="30"/>
      <c r="F246" s="8"/>
      <c r="N246" s="42"/>
    </row>
    <row r="247" spans="1:14" s="7" customFormat="1" x14ac:dyDescent="0.25">
      <c r="A247" s="30"/>
      <c r="F247" s="8"/>
      <c r="N247" s="42"/>
    </row>
    <row r="248" spans="1:14" s="7" customFormat="1" x14ac:dyDescent="0.25">
      <c r="A248" s="30"/>
      <c r="F248" s="8"/>
      <c r="N248" s="42"/>
    </row>
    <row r="249" spans="1:14" s="7" customFormat="1" x14ac:dyDescent="0.25">
      <c r="A249" s="30"/>
      <c r="F249" s="8"/>
      <c r="N249" s="42"/>
    </row>
    <row r="250" spans="1:14" s="7" customFormat="1" x14ac:dyDescent="0.25">
      <c r="A250" s="30"/>
      <c r="F250" s="8"/>
      <c r="N250" s="42"/>
    </row>
    <row r="251" spans="1:14" x14ac:dyDescent="0.25">
      <c r="N251" s="39"/>
    </row>
    <row r="252" spans="1:14" x14ac:dyDescent="0.25">
      <c r="N252" s="39"/>
    </row>
    <row r="253" spans="1:14" x14ac:dyDescent="0.25">
      <c r="N253" s="39"/>
    </row>
    <row r="254" spans="1:14" x14ac:dyDescent="0.25">
      <c r="N254" s="39"/>
    </row>
    <row r="255" spans="1:14" x14ac:dyDescent="0.25">
      <c r="N255" s="39"/>
    </row>
    <row r="256" spans="1:14" x14ac:dyDescent="0.25">
      <c r="N256" s="39"/>
    </row>
  </sheetData>
  <mergeCells count="1">
    <mergeCell ref="A1:O1"/>
  </mergeCells>
  <phoneticPr fontId="10" type="noConversion"/>
  <pageMargins left="0" right="0" top="0" bottom="0" header="0" footer="0"/>
  <pageSetup paperSize="9" scale="27" orientation="landscape" r:id="rId1"/>
  <colBreaks count="1" manualBreakCount="1">
    <brk id="15" max="1048575" man="1"/>
  </col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58"/>
  <sheetViews>
    <sheetView view="pageBreakPreview" topLeftCell="A22" zoomScale="80" zoomScaleSheetLayoutView="80" workbookViewId="0">
      <selection activeCell="F37" sqref="F37"/>
    </sheetView>
  </sheetViews>
  <sheetFormatPr defaultRowHeight="15.75" x14ac:dyDescent="0.25"/>
  <cols>
    <col min="1" max="1" width="12.7109375" style="56" customWidth="1"/>
    <col min="2" max="3" width="11.85546875" style="49" customWidth="1"/>
    <col min="4" max="4" width="14.42578125" style="49" customWidth="1"/>
    <col min="5" max="5" width="20" style="49" customWidth="1"/>
    <col min="6" max="6" width="13.7109375" style="49" customWidth="1"/>
    <col min="7" max="7" width="11.7109375" style="49" customWidth="1"/>
    <col min="8" max="8" width="11.28515625" style="49" customWidth="1"/>
    <col min="9" max="9" width="19.140625" style="49" customWidth="1"/>
    <col min="10" max="10" width="27.140625" style="49" customWidth="1"/>
    <col min="11" max="11" width="20.7109375" style="49" customWidth="1"/>
    <col min="12" max="12" width="18.5703125" style="49" customWidth="1"/>
    <col min="13" max="13" width="7.5703125" style="49" customWidth="1"/>
    <col min="14" max="14" width="12.28515625" style="49" customWidth="1"/>
    <col min="15" max="15" width="10.140625" customWidth="1"/>
  </cols>
  <sheetData>
    <row r="1" spans="1:15" ht="67.5" customHeight="1" x14ac:dyDescent="0.8">
      <c r="A1" s="521" t="s">
        <v>4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</row>
    <row r="2" spans="1:15" ht="94.5" x14ac:dyDescent="0.25">
      <c r="A2" s="62" t="s">
        <v>36</v>
      </c>
      <c r="B2" s="60" t="s">
        <v>12</v>
      </c>
      <c r="C2" s="60" t="s">
        <v>221</v>
      </c>
      <c r="D2" s="60" t="s">
        <v>22</v>
      </c>
      <c r="E2" s="61" t="s">
        <v>23</v>
      </c>
      <c r="F2" s="61" t="s">
        <v>2</v>
      </c>
      <c r="G2" s="60" t="s">
        <v>24</v>
      </c>
      <c r="H2" s="58" t="s">
        <v>37</v>
      </c>
      <c r="I2" s="60" t="s">
        <v>15</v>
      </c>
      <c r="J2" s="60" t="s">
        <v>1</v>
      </c>
      <c r="K2" s="60" t="s">
        <v>10</v>
      </c>
      <c r="L2" s="60" t="s">
        <v>11</v>
      </c>
      <c r="M2" s="60" t="s">
        <v>21</v>
      </c>
      <c r="N2" s="60" t="s">
        <v>31</v>
      </c>
      <c r="O2" s="60" t="s">
        <v>20</v>
      </c>
    </row>
    <row r="3" spans="1:15" s="7" customFormat="1" ht="37.5" x14ac:dyDescent="0.25">
      <c r="A3" s="111">
        <f xml:space="preserve"> ROW() - 2</f>
        <v>1</v>
      </c>
      <c r="B3" s="89" t="s">
        <v>131</v>
      </c>
      <c r="C3" s="87" t="s">
        <v>224</v>
      </c>
      <c r="D3" s="87" t="s">
        <v>134</v>
      </c>
      <c r="E3" s="89">
        <f>SUM(Таблица28[[#This Row],[Средний балл аттестата]:[Балл первоочередной]])</f>
        <v>14.41</v>
      </c>
      <c r="F3" s="89">
        <v>4.41</v>
      </c>
      <c r="G3" s="89">
        <v>10</v>
      </c>
      <c r="H3" s="89"/>
      <c r="I3" s="87" t="s">
        <v>476</v>
      </c>
      <c r="J3" s="87" t="s">
        <v>115</v>
      </c>
      <c r="K3" s="87" t="s">
        <v>5</v>
      </c>
      <c r="L3" s="87" t="s">
        <v>33</v>
      </c>
      <c r="M3" s="87" t="s">
        <v>42</v>
      </c>
      <c r="N3" s="87" t="s">
        <v>42</v>
      </c>
      <c r="O3" s="87" t="s">
        <v>42</v>
      </c>
    </row>
    <row r="4" spans="1:15" s="427" customFormat="1" ht="18.75" x14ac:dyDescent="0.25">
      <c r="A4" s="111">
        <f xml:space="preserve"> ROW()-2</f>
        <v>2</v>
      </c>
      <c r="B4" s="94" t="s">
        <v>443</v>
      </c>
      <c r="C4" s="87" t="s">
        <v>223</v>
      </c>
      <c r="D4" s="94" t="s">
        <v>134</v>
      </c>
      <c r="E4" s="108">
        <f>SUM(Таблица28[[#This Row],[Средний балл аттестата]:[Балл первоочередной]])</f>
        <v>14.370000000000001</v>
      </c>
      <c r="F4" s="97">
        <v>4.37</v>
      </c>
      <c r="G4" s="97">
        <v>10</v>
      </c>
      <c r="H4" s="97"/>
      <c r="I4" s="87" t="s">
        <v>476</v>
      </c>
      <c r="J4" s="94" t="s">
        <v>33</v>
      </c>
      <c r="K4" s="94" t="s">
        <v>115</v>
      </c>
      <c r="L4" s="94" t="s">
        <v>5</v>
      </c>
      <c r="M4" s="94" t="s">
        <v>42</v>
      </c>
      <c r="N4" s="94" t="s">
        <v>42</v>
      </c>
      <c r="O4" s="94" t="s">
        <v>44</v>
      </c>
    </row>
    <row r="5" spans="1:15" s="7" customFormat="1" ht="37.5" x14ac:dyDescent="0.25">
      <c r="A5" s="111">
        <f xml:space="preserve"> ROW() - 2</f>
        <v>3</v>
      </c>
      <c r="B5" s="90" t="s">
        <v>116</v>
      </c>
      <c r="C5" s="90" t="s">
        <v>224</v>
      </c>
      <c r="D5" s="87" t="s">
        <v>134</v>
      </c>
      <c r="E5" s="89">
        <f>SUM(Таблица28[[#This Row],[Средний балл аттестата]:[Балл первоочередной]])</f>
        <v>14.25</v>
      </c>
      <c r="F5" s="89">
        <v>4.25</v>
      </c>
      <c r="G5" s="89">
        <v>10</v>
      </c>
      <c r="H5" s="89"/>
      <c r="I5" s="87" t="s">
        <v>476</v>
      </c>
      <c r="J5" s="87" t="s">
        <v>33</v>
      </c>
      <c r="K5" s="87" t="s">
        <v>17</v>
      </c>
      <c r="L5" s="87" t="s">
        <v>115</v>
      </c>
      <c r="M5" s="87" t="s">
        <v>42</v>
      </c>
      <c r="N5" s="87" t="s">
        <v>42</v>
      </c>
      <c r="O5" s="109" t="s">
        <v>42</v>
      </c>
    </row>
    <row r="6" spans="1:15" s="7" customFormat="1" ht="37.5" x14ac:dyDescent="0.25">
      <c r="A6" s="111">
        <f>ROW()-2</f>
        <v>4</v>
      </c>
      <c r="B6" s="90" t="s">
        <v>299</v>
      </c>
      <c r="C6" s="90" t="s">
        <v>222</v>
      </c>
      <c r="D6" s="87" t="s">
        <v>136</v>
      </c>
      <c r="E6" s="89">
        <f>SUM(Таблица28[[#This Row],[Средний балл аттестата]:[Балл первоочередной]])</f>
        <v>14.16</v>
      </c>
      <c r="F6" s="89">
        <v>4.16</v>
      </c>
      <c r="G6" s="89">
        <v>10</v>
      </c>
      <c r="H6" s="89"/>
      <c r="I6" s="87" t="s">
        <v>476</v>
      </c>
      <c r="J6" s="87" t="s">
        <v>115</v>
      </c>
      <c r="K6" s="87" t="s">
        <v>33</v>
      </c>
      <c r="L6" s="87" t="s">
        <v>17</v>
      </c>
      <c r="M6" s="87" t="s">
        <v>42</v>
      </c>
      <c r="N6" s="87" t="s">
        <v>42</v>
      </c>
      <c r="O6" s="87" t="s">
        <v>42</v>
      </c>
    </row>
    <row r="7" spans="1:15" s="7" customFormat="1" ht="37.5" x14ac:dyDescent="0.25">
      <c r="A7" s="111">
        <f>ROW()-2</f>
        <v>5</v>
      </c>
      <c r="B7" s="87" t="s">
        <v>622</v>
      </c>
      <c r="C7" s="87" t="s">
        <v>222</v>
      </c>
      <c r="D7" s="87" t="s">
        <v>134</v>
      </c>
      <c r="E7" s="89">
        <f>SUM(Таблица28[[#This Row],[Средний балл аттестата]:[Балл первоочередной]])</f>
        <v>13.75</v>
      </c>
      <c r="F7" s="89">
        <v>4.75</v>
      </c>
      <c r="G7" s="89">
        <v>9</v>
      </c>
      <c r="H7" s="87"/>
      <c r="I7" s="90" t="s">
        <v>476</v>
      </c>
      <c r="J7" s="87" t="s">
        <v>17</v>
      </c>
      <c r="K7" s="87" t="s">
        <v>115</v>
      </c>
      <c r="L7" s="87"/>
      <c r="M7" s="87" t="s">
        <v>42</v>
      </c>
      <c r="N7" s="87" t="s">
        <v>42</v>
      </c>
      <c r="O7" s="87" t="s">
        <v>42</v>
      </c>
    </row>
    <row r="8" spans="1:15" s="427" customFormat="1" ht="18.75" x14ac:dyDescent="0.25">
      <c r="A8" s="111">
        <f>ROW()-2</f>
        <v>6</v>
      </c>
      <c r="B8" s="87" t="s">
        <v>290</v>
      </c>
      <c r="C8" s="87" t="s">
        <v>222</v>
      </c>
      <c r="D8" s="87" t="s">
        <v>134</v>
      </c>
      <c r="E8" s="89">
        <f>SUM(Таблица28[[#This Row],[Средний балл аттестата]:[Балл первоочередной]])</f>
        <v>13.059999999999999</v>
      </c>
      <c r="F8" s="89">
        <v>4.0599999999999996</v>
      </c>
      <c r="G8" s="89">
        <v>9</v>
      </c>
      <c r="H8" s="89"/>
      <c r="I8" s="87" t="s">
        <v>476</v>
      </c>
      <c r="J8" s="87" t="s">
        <v>33</v>
      </c>
      <c r="K8" s="87" t="s">
        <v>115</v>
      </c>
      <c r="L8" s="87"/>
      <c r="M8" s="87" t="s">
        <v>42</v>
      </c>
      <c r="N8" s="87" t="s">
        <v>42</v>
      </c>
      <c r="O8" s="87" t="s">
        <v>42</v>
      </c>
    </row>
    <row r="9" spans="1:15" s="7" customFormat="1" ht="18.75" x14ac:dyDescent="0.25">
      <c r="A9" s="104">
        <f xml:space="preserve"> ROW() - 2</f>
        <v>7</v>
      </c>
      <c r="B9" s="87" t="s">
        <v>330</v>
      </c>
      <c r="C9" s="87" t="s">
        <v>223</v>
      </c>
      <c r="D9" s="88" t="s">
        <v>134</v>
      </c>
      <c r="E9" s="89">
        <f>SUM(Таблица28[[#This Row],[Средний балл аттестата]:[Балл первоочередной]])</f>
        <v>13</v>
      </c>
      <c r="F9" s="89">
        <v>4</v>
      </c>
      <c r="G9" s="89">
        <v>9</v>
      </c>
      <c r="H9" s="89"/>
      <c r="I9" s="87" t="s">
        <v>476</v>
      </c>
      <c r="J9" s="87" t="s">
        <v>115</v>
      </c>
      <c r="K9" s="87"/>
      <c r="L9" s="87"/>
      <c r="M9" s="87" t="s">
        <v>42</v>
      </c>
      <c r="N9" s="87" t="s">
        <v>42</v>
      </c>
      <c r="O9" s="109" t="s">
        <v>44</v>
      </c>
    </row>
    <row r="10" spans="1:15" s="7" customFormat="1" ht="84" customHeight="1" x14ac:dyDescent="0.25">
      <c r="A10" s="104">
        <f xml:space="preserve"> ROW() - 2</f>
        <v>8</v>
      </c>
      <c r="B10" s="90" t="s">
        <v>391</v>
      </c>
      <c r="C10" s="90" t="s">
        <v>224</v>
      </c>
      <c r="D10" s="87" t="s">
        <v>134</v>
      </c>
      <c r="E10" s="89">
        <f>SUM(Таблица28[[#This Row],[Средний балл аттестата]:[Балл первоочередной]])</f>
        <v>12.81</v>
      </c>
      <c r="F10" s="89">
        <v>3.81</v>
      </c>
      <c r="G10" s="89">
        <v>9</v>
      </c>
      <c r="H10" s="89"/>
      <c r="I10" s="87" t="s">
        <v>476</v>
      </c>
      <c r="J10" s="87" t="s">
        <v>115</v>
      </c>
      <c r="K10" s="87" t="s">
        <v>52</v>
      </c>
      <c r="L10" s="87" t="s">
        <v>7</v>
      </c>
      <c r="M10" s="87" t="s">
        <v>42</v>
      </c>
      <c r="N10" s="87" t="s">
        <v>42</v>
      </c>
      <c r="O10" s="109" t="s">
        <v>42</v>
      </c>
    </row>
    <row r="11" spans="1:15" s="7" customFormat="1" ht="37.5" x14ac:dyDescent="0.3">
      <c r="A11" s="104">
        <f xml:space="preserve"> ROW() - 2</f>
        <v>9</v>
      </c>
      <c r="B11" s="90" t="s">
        <v>240</v>
      </c>
      <c r="C11" s="90" t="s">
        <v>224</v>
      </c>
      <c r="D11" s="87" t="s">
        <v>134</v>
      </c>
      <c r="E11" s="89">
        <f>SUM(Таблица28[[#This Row],[Средний балл аттестата]:[Балл первоочередной]])</f>
        <v>12.559999999999999</v>
      </c>
      <c r="F11" s="89">
        <v>4.5599999999999996</v>
      </c>
      <c r="G11" s="89">
        <v>8</v>
      </c>
      <c r="H11" s="159"/>
      <c r="I11" s="87" t="s">
        <v>476</v>
      </c>
      <c r="J11" s="87" t="s">
        <v>115</v>
      </c>
      <c r="K11" s="87" t="s">
        <v>52</v>
      </c>
      <c r="L11" s="87"/>
      <c r="M11" s="101" t="s">
        <v>42</v>
      </c>
      <c r="N11" s="101" t="s">
        <v>42</v>
      </c>
      <c r="O11" s="213" t="s">
        <v>44</v>
      </c>
    </row>
    <row r="12" spans="1:15" s="7" customFormat="1" ht="37.5" x14ac:dyDescent="0.25">
      <c r="A12" s="104">
        <f xml:space="preserve"> ROW() - 2</f>
        <v>10</v>
      </c>
      <c r="B12" s="87" t="s">
        <v>196</v>
      </c>
      <c r="C12" s="87" t="s">
        <v>223</v>
      </c>
      <c r="D12" s="87" t="s">
        <v>134</v>
      </c>
      <c r="E12" s="89">
        <f>SUM(Таблица28[[#This Row],[Средний балл аттестата]:[Балл первоочередной]])</f>
        <v>12.440000000000001</v>
      </c>
      <c r="F12" s="89">
        <v>4.4400000000000004</v>
      </c>
      <c r="G12" s="89">
        <v>8</v>
      </c>
      <c r="H12" s="89"/>
      <c r="I12" s="87" t="s">
        <v>476</v>
      </c>
      <c r="J12" s="87" t="s">
        <v>115</v>
      </c>
      <c r="K12" s="87"/>
      <c r="L12" s="87"/>
      <c r="M12" s="87" t="s">
        <v>42</v>
      </c>
      <c r="N12" s="87" t="s">
        <v>42</v>
      </c>
      <c r="O12" s="109" t="s">
        <v>44</v>
      </c>
    </row>
    <row r="13" spans="1:15" s="427" customFormat="1" ht="37.5" x14ac:dyDescent="0.25">
      <c r="A13" s="104">
        <f>ROW()-2</f>
        <v>11</v>
      </c>
      <c r="B13" s="90" t="s">
        <v>297</v>
      </c>
      <c r="C13" s="90" t="s">
        <v>222</v>
      </c>
      <c r="D13" s="90" t="s">
        <v>134</v>
      </c>
      <c r="E13" s="89">
        <f>SUM(Таблица28[[#This Row],[Средний балл аттестата]:[Балл первоочередной]])</f>
        <v>12.370000000000001</v>
      </c>
      <c r="F13" s="89">
        <v>4.37</v>
      </c>
      <c r="G13" s="89">
        <v>8</v>
      </c>
      <c r="H13" s="89"/>
      <c r="I13" s="87" t="s">
        <v>476</v>
      </c>
      <c r="J13" s="87" t="s">
        <v>33</v>
      </c>
      <c r="K13" s="87" t="s">
        <v>17</v>
      </c>
      <c r="L13" s="87" t="s">
        <v>115</v>
      </c>
      <c r="M13" s="87" t="s">
        <v>42</v>
      </c>
      <c r="N13" s="87" t="s">
        <v>42</v>
      </c>
      <c r="O13" s="109" t="s">
        <v>44</v>
      </c>
    </row>
    <row r="14" spans="1:15" s="7" customFormat="1" ht="37.5" x14ac:dyDescent="0.25">
      <c r="A14" s="104">
        <f xml:space="preserve"> ROW()-2</f>
        <v>12</v>
      </c>
      <c r="B14" s="90" t="s">
        <v>880</v>
      </c>
      <c r="C14" s="90" t="s">
        <v>222</v>
      </c>
      <c r="D14" s="89" t="s">
        <v>136</v>
      </c>
      <c r="E14" s="89">
        <f>SUM(Таблица28[[#This Row],[Средний балл аттестата]:[Балл первоочередной]])</f>
        <v>12.059999999999999</v>
      </c>
      <c r="F14" s="89">
        <v>4.0599999999999996</v>
      </c>
      <c r="G14" s="89">
        <v>8</v>
      </c>
      <c r="H14" s="89"/>
      <c r="I14" s="87" t="s">
        <v>476</v>
      </c>
      <c r="J14" s="87" t="s">
        <v>33</v>
      </c>
      <c r="K14" s="87" t="s">
        <v>5</v>
      </c>
      <c r="L14" s="87" t="s">
        <v>115</v>
      </c>
      <c r="M14" s="87" t="s">
        <v>42</v>
      </c>
      <c r="N14" s="87" t="s">
        <v>42</v>
      </c>
      <c r="O14" s="109" t="s">
        <v>42</v>
      </c>
    </row>
    <row r="15" spans="1:15" s="7" customFormat="1" ht="18.75" x14ac:dyDescent="0.25">
      <c r="A15" s="111">
        <f>ROW()-2</f>
        <v>13</v>
      </c>
      <c r="B15" s="90" t="s">
        <v>324</v>
      </c>
      <c r="C15" s="90" t="s">
        <v>223</v>
      </c>
      <c r="D15" s="87" t="s">
        <v>134</v>
      </c>
      <c r="E15" s="89">
        <f>SUM(Таблица28[[#This Row],[Средний балл аттестата]:[Балл первоочередной]])</f>
        <v>11.89</v>
      </c>
      <c r="F15" s="89">
        <v>3.89</v>
      </c>
      <c r="G15" s="89">
        <v>8</v>
      </c>
      <c r="H15" s="89"/>
      <c r="I15" s="87" t="s">
        <v>476</v>
      </c>
      <c r="J15" s="87" t="s">
        <v>5</v>
      </c>
      <c r="K15" s="87" t="s">
        <v>115</v>
      </c>
      <c r="L15" s="87"/>
      <c r="M15" s="87" t="s">
        <v>42</v>
      </c>
      <c r="N15" s="87" t="s">
        <v>42</v>
      </c>
      <c r="O15" s="87" t="s">
        <v>44</v>
      </c>
    </row>
    <row r="16" spans="1:15" s="7" customFormat="1" ht="37.5" x14ac:dyDescent="0.25">
      <c r="A16" s="111">
        <f>ROW()-2</f>
        <v>14</v>
      </c>
      <c r="B16" s="87" t="s">
        <v>263</v>
      </c>
      <c r="C16" s="87" t="s">
        <v>223</v>
      </c>
      <c r="D16" s="87" t="s">
        <v>134</v>
      </c>
      <c r="E16" s="89">
        <f>SUM(Таблица28[[#This Row],[Средний балл аттестата]:[Балл первоочередной]])</f>
        <v>11.879999999999999</v>
      </c>
      <c r="F16" s="89">
        <v>3.88</v>
      </c>
      <c r="G16" s="89">
        <v>8</v>
      </c>
      <c r="H16" s="89"/>
      <c r="I16" s="87" t="s">
        <v>476</v>
      </c>
      <c r="J16" s="87" t="s">
        <v>115</v>
      </c>
      <c r="K16" s="87" t="s">
        <v>7</v>
      </c>
      <c r="L16" s="87" t="s">
        <v>33</v>
      </c>
      <c r="M16" s="87" t="s">
        <v>42</v>
      </c>
      <c r="N16" s="87" t="s">
        <v>42</v>
      </c>
      <c r="O16" s="87" t="s">
        <v>42</v>
      </c>
    </row>
    <row r="17" spans="1:15" s="7" customFormat="1" ht="37.5" x14ac:dyDescent="0.25">
      <c r="A17" s="111">
        <f xml:space="preserve"> ROW()-2</f>
        <v>15</v>
      </c>
      <c r="B17" s="90" t="s">
        <v>898</v>
      </c>
      <c r="C17" s="90" t="s">
        <v>222</v>
      </c>
      <c r="D17" s="87" t="s">
        <v>134</v>
      </c>
      <c r="E17" s="89">
        <f>SUM(Таблица28[[#This Row],[Средний балл аттестата]:[Балл первоочередной]])</f>
        <v>11.86</v>
      </c>
      <c r="F17" s="89">
        <v>3.86</v>
      </c>
      <c r="G17" s="89">
        <v>8</v>
      </c>
      <c r="H17" s="89"/>
      <c r="I17" s="87" t="s">
        <v>476</v>
      </c>
      <c r="J17" s="87" t="s">
        <v>33</v>
      </c>
      <c r="K17" s="87" t="s">
        <v>17</v>
      </c>
      <c r="L17" s="87" t="s">
        <v>115</v>
      </c>
      <c r="M17" s="87" t="s">
        <v>42</v>
      </c>
      <c r="N17" s="87" t="s">
        <v>42</v>
      </c>
      <c r="O17" s="87" t="s">
        <v>44</v>
      </c>
    </row>
    <row r="18" spans="1:15" s="7" customFormat="1" ht="37.5" x14ac:dyDescent="0.25">
      <c r="A18" s="111">
        <f xml:space="preserve"> ROW()-2</f>
        <v>16</v>
      </c>
      <c r="B18" s="87" t="s">
        <v>697</v>
      </c>
      <c r="C18" s="87" t="s">
        <v>224</v>
      </c>
      <c r="D18" s="87" t="s">
        <v>134</v>
      </c>
      <c r="E18" s="89">
        <f>SUM(Таблица28[[#This Row],[Средний балл аттестата]:[Балл первоочередной]])</f>
        <v>11.629999999999999</v>
      </c>
      <c r="F18" s="89">
        <v>4.63</v>
      </c>
      <c r="G18" s="89">
        <v>7</v>
      </c>
      <c r="H18" s="89"/>
      <c r="I18" s="90" t="s">
        <v>477</v>
      </c>
      <c r="J18" s="87" t="s">
        <v>115</v>
      </c>
      <c r="K18" s="87" t="s">
        <v>33</v>
      </c>
      <c r="L18" s="87"/>
      <c r="M18" s="87" t="s">
        <v>42</v>
      </c>
      <c r="N18" s="87" t="s">
        <v>42</v>
      </c>
      <c r="O18" s="87" t="s">
        <v>42</v>
      </c>
    </row>
    <row r="19" spans="1:15" s="7" customFormat="1" ht="73.5" customHeight="1" x14ac:dyDescent="0.25">
      <c r="A19" s="111">
        <f xml:space="preserve"> ROW() - 2</f>
        <v>17</v>
      </c>
      <c r="B19" s="87" t="s">
        <v>109</v>
      </c>
      <c r="C19" s="87" t="s">
        <v>224</v>
      </c>
      <c r="D19" s="87" t="s">
        <v>134</v>
      </c>
      <c r="E19" s="89">
        <f>SUM(Таблица28[[#This Row],[Средний балл аттестата]:[Балл первоочередной]])</f>
        <v>11.309999999999999</v>
      </c>
      <c r="F19" s="89">
        <v>4.3099999999999996</v>
      </c>
      <c r="G19" s="89">
        <v>7</v>
      </c>
      <c r="H19" s="89"/>
      <c r="I19" s="87" t="s">
        <v>476</v>
      </c>
      <c r="J19" s="87" t="s">
        <v>115</v>
      </c>
      <c r="K19" s="87" t="s">
        <v>110</v>
      </c>
      <c r="L19" s="87" t="s">
        <v>33</v>
      </c>
      <c r="M19" s="87" t="s">
        <v>42</v>
      </c>
      <c r="N19" s="87" t="s">
        <v>42</v>
      </c>
      <c r="O19" s="87" t="s">
        <v>44</v>
      </c>
    </row>
    <row r="20" spans="1:15" s="7" customFormat="1" ht="37.5" x14ac:dyDescent="0.25">
      <c r="A20" s="104">
        <f>ROW()-2</f>
        <v>18</v>
      </c>
      <c r="B20" s="87" t="s">
        <v>466</v>
      </c>
      <c r="C20" s="87" t="s">
        <v>224</v>
      </c>
      <c r="D20" s="87" t="s">
        <v>134</v>
      </c>
      <c r="E20" s="89">
        <f>SUM(Таблица28[[#This Row],[Средний балл аттестата]:[Балл первоочередной]])</f>
        <v>11.190000000000001</v>
      </c>
      <c r="F20" s="89">
        <v>4.1900000000000004</v>
      </c>
      <c r="G20" s="89">
        <v>7</v>
      </c>
      <c r="H20" s="87"/>
      <c r="I20" s="87" t="s">
        <v>477</v>
      </c>
      <c r="J20" s="87" t="s">
        <v>17</v>
      </c>
      <c r="K20" s="87" t="s">
        <v>115</v>
      </c>
      <c r="L20" s="87"/>
      <c r="M20" s="87" t="s">
        <v>42</v>
      </c>
      <c r="N20" s="87" t="s">
        <v>42</v>
      </c>
      <c r="O20" s="109" t="s">
        <v>42</v>
      </c>
    </row>
    <row r="21" spans="1:15" s="427" customFormat="1" ht="37.5" x14ac:dyDescent="0.25">
      <c r="A21" s="104">
        <f xml:space="preserve"> ROW() - 2</f>
        <v>19</v>
      </c>
      <c r="B21" s="87" t="s">
        <v>130</v>
      </c>
      <c r="C21" s="87" t="s">
        <v>224</v>
      </c>
      <c r="D21" s="87" t="s">
        <v>134</v>
      </c>
      <c r="E21" s="89">
        <f>SUM(Таблица28[[#This Row],[Средний балл аттестата]:[Балл первоочередной]])</f>
        <v>10.530000000000001</v>
      </c>
      <c r="F21" s="89">
        <v>4.53</v>
      </c>
      <c r="G21" s="89">
        <v>6</v>
      </c>
      <c r="H21" s="89"/>
      <c r="I21" s="87" t="s">
        <v>476</v>
      </c>
      <c r="J21" s="87" t="s">
        <v>33</v>
      </c>
      <c r="K21" s="87" t="s">
        <v>17</v>
      </c>
      <c r="L21" s="87" t="s">
        <v>115</v>
      </c>
      <c r="M21" s="87" t="s">
        <v>42</v>
      </c>
      <c r="N21" s="87" t="s">
        <v>42</v>
      </c>
      <c r="O21" s="109" t="s">
        <v>42</v>
      </c>
    </row>
    <row r="22" spans="1:15" s="7" customFormat="1" ht="37.5" x14ac:dyDescent="0.25">
      <c r="A22" s="104">
        <f>ROW()-2</f>
        <v>20</v>
      </c>
      <c r="B22" s="90" t="s">
        <v>446</v>
      </c>
      <c r="C22" s="90" t="s">
        <v>223</v>
      </c>
      <c r="D22" s="87" t="s">
        <v>136</v>
      </c>
      <c r="E22" s="89">
        <f>SUM(Таблица28[[#This Row],[Средний балл аттестата]:[Балл первоочередной]])</f>
        <v>10.370000000000001</v>
      </c>
      <c r="F22" s="89">
        <v>4.37</v>
      </c>
      <c r="G22" s="89">
        <v>6</v>
      </c>
      <c r="H22" s="87"/>
      <c r="I22" s="87" t="s">
        <v>476</v>
      </c>
      <c r="J22" s="87" t="s">
        <v>115</v>
      </c>
      <c r="K22" s="87" t="s">
        <v>33</v>
      </c>
      <c r="L22" s="87" t="s">
        <v>17</v>
      </c>
      <c r="M22" s="87" t="s">
        <v>42</v>
      </c>
      <c r="N22" s="87" t="s">
        <v>42</v>
      </c>
      <c r="O22" s="109" t="s">
        <v>42</v>
      </c>
    </row>
    <row r="23" spans="1:15" s="7" customFormat="1" ht="37.5" x14ac:dyDescent="0.25">
      <c r="A23" s="104">
        <f>ROW()-2</f>
        <v>21</v>
      </c>
      <c r="B23" s="90" t="s">
        <v>292</v>
      </c>
      <c r="C23" s="90" t="s">
        <v>224</v>
      </c>
      <c r="D23" s="87" t="s">
        <v>134</v>
      </c>
      <c r="E23" s="89">
        <f>SUM(Таблица28[[#This Row],[Средний балл аттестата]:[Балл первоочередной]])</f>
        <v>10.25</v>
      </c>
      <c r="F23" s="89">
        <v>4.25</v>
      </c>
      <c r="G23" s="89">
        <v>6</v>
      </c>
      <c r="H23" s="87"/>
      <c r="I23" s="87" t="s">
        <v>476</v>
      </c>
      <c r="J23" s="87" t="s">
        <v>17</v>
      </c>
      <c r="K23" s="87" t="s">
        <v>33</v>
      </c>
      <c r="L23" s="87" t="s">
        <v>115</v>
      </c>
      <c r="M23" s="87" t="s">
        <v>42</v>
      </c>
      <c r="N23" s="87" t="s">
        <v>42</v>
      </c>
      <c r="O23" s="109" t="s">
        <v>42</v>
      </c>
    </row>
    <row r="24" spans="1:15" s="7" customFormat="1" ht="37.5" x14ac:dyDescent="0.25">
      <c r="A24" s="104">
        <f>ROW()-2</f>
        <v>22</v>
      </c>
      <c r="B24" s="87" t="s">
        <v>772</v>
      </c>
      <c r="C24" s="87" t="s">
        <v>223</v>
      </c>
      <c r="D24" s="87" t="s">
        <v>134</v>
      </c>
      <c r="E24" s="89">
        <f>SUM(Таблица28[[#This Row],[Средний балл аттестата]:[Балл первоочередной]])</f>
        <v>10</v>
      </c>
      <c r="F24" s="89">
        <v>4</v>
      </c>
      <c r="G24" s="89">
        <v>6</v>
      </c>
      <c r="H24" s="89"/>
      <c r="I24" s="87" t="s">
        <v>477</v>
      </c>
      <c r="J24" s="87" t="s">
        <v>17</v>
      </c>
      <c r="K24" s="87" t="s">
        <v>33</v>
      </c>
      <c r="L24" s="87" t="s">
        <v>816</v>
      </c>
      <c r="M24" s="87" t="s">
        <v>42</v>
      </c>
      <c r="N24" s="87" t="s">
        <v>168</v>
      </c>
      <c r="O24" s="109" t="s">
        <v>44</v>
      </c>
    </row>
    <row r="25" spans="1:15" s="7" customFormat="1" ht="18.75" x14ac:dyDescent="0.25">
      <c r="A25" s="104">
        <f xml:space="preserve"> ROW() - 2</f>
        <v>23</v>
      </c>
      <c r="B25" s="141" t="s">
        <v>404</v>
      </c>
      <c r="C25" s="141" t="s">
        <v>224</v>
      </c>
      <c r="D25" s="130" t="s">
        <v>134</v>
      </c>
      <c r="E25" s="89">
        <f>SUM(Таблица28[[#This Row],[Средний балл аттестата]:[Балл первоочередной]])</f>
        <v>9.39</v>
      </c>
      <c r="F25" s="136">
        <v>4.3899999999999997</v>
      </c>
      <c r="G25" s="136">
        <v>5</v>
      </c>
      <c r="H25" s="136"/>
      <c r="I25" s="130" t="s">
        <v>476</v>
      </c>
      <c r="J25" s="130" t="s">
        <v>115</v>
      </c>
      <c r="K25" s="130"/>
      <c r="L25" s="130"/>
      <c r="M25" s="130" t="s">
        <v>42</v>
      </c>
      <c r="N25" s="130" t="s">
        <v>42</v>
      </c>
      <c r="O25" s="142" t="s">
        <v>42</v>
      </c>
    </row>
    <row r="26" spans="1:15" s="7" customFormat="1" ht="56.25" x14ac:dyDescent="0.25">
      <c r="A26" s="104">
        <f xml:space="preserve"> ROW() - 2</f>
        <v>24</v>
      </c>
      <c r="B26" s="87" t="s">
        <v>114</v>
      </c>
      <c r="C26" s="87" t="s">
        <v>224</v>
      </c>
      <c r="D26" s="87" t="s">
        <v>134</v>
      </c>
      <c r="E26" s="89">
        <f>SUM(Таблица28[[#This Row],[Средний балл аттестата]:[Балл первоочередной]])</f>
        <v>9.2899999999999991</v>
      </c>
      <c r="F26" s="89">
        <v>4.29</v>
      </c>
      <c r="G26" s="89">
        <v>5</v>
      </c>
      <c r="H26" s="87"/>
      <c r="I26" s="87" t="s">
        <v>476</v>
      </c>
      <c r="J26" s="87" t="s">
        <v>1071</v>
      </c>
      <c r="K26" s="87" t="s">
        <v>115</v>
      </c>
      <c r="L26" s="87"/>
      <c r="M26" s="87" t="s">
        <v>42</v>
      </c>
      <c r="N26" s="87" t="s">
        <v>42</v>
      </c>
      <c r="O26" s="109" t="s">
        <v>42</v>
      </c>
    </row>
    <row r="27" spans="1:15" s="7" customFormat="1" ht="37.5" x14ac:dyDescent="0.25">
      <c r="A27" s="104">
        <f>ROW()-2</f>
        <v>25</v>
      </c>
      <c r="B27" s="90" t="s">
        <v>511</v>
      </c>
      <c r="C27" s="90" t="s">
        <v>223</v>
      </c>
      <c r="D27" s="90" t="s">
        <v>134</v>
      </c>
      <c r="E27" s="89">
        <f>SUM(Таблица28[[#This Row],[Средний балл аттестата]:[Балл первоочередной]])</f>
        <v>8.879999999999999</v>
      </c>
      <c r="F27" s="89">
        <v>3.88</v>
      </c>
      <c r="G27" s="89">
        <v>5</v>
      </c>
      <c r="H27" s="87"/>
      <c r="I27" s="87" t="s">
        <v>477</v>
      </c>
      <c r="J27" s="87" t="s">
        <v>17</v>
      </c>
      <c r="K27" s="87" t="s">
        <v>33</v>
      </c>
      <c r="L27" s="87" t="s">
        <v>115</v>
      </c>
      <c r="M27" s="87" t="s">
        <v>42</v>
      </c>
      <c r="N27" s="87" t="s">
        <v>42</v>
      </c>
      <c r="O27" s="87" t="s">
        <v>42</v>
      </c>
    </row>
    <row r="28" spans="1:15" s="7" customFormat="1" ht="18.75" x14ac:dyDescent="0.25">
      <c r="A28" s="95">
        <f xml:space="preserve"> ROW()-2</f>
        <v>26</v>
      </c>
      <c r="B28" s="106" t="s">
        <v>376</v>
      </c>
      <c r="C28" s="106" t="s">
        <v>222</v>
      </c>
      <c r="D28" s="105" t="s">
        <v>134</v>
      </c>
      <c r="E28" s="97">
        <f>SUM(Таблица28[[#This Row],[Средний балл аттестата]:[Балл первоочередной]])</f>
        <v>8.75</v>
      </c>
      <c r="F28" s="108">
        <v>3.75</v>
      </c>
      <c r="G28" s="108">
        <v>5</v>
      </c>
      <c r="H28" s="108"/>
      <c r="I28" s="105" t="s">
        <v>476</v>
      </c>
      <c r="J28" s="105" t="s">
        <v>33</v>
      </c>
      <c r="K28" s="105" t="s">
        <v>115</v>
      </c>
      <c r="L28" s="105"/>
      <c r="M28" s="105" t="s">
        <v>42</v>
      </c>
      <c r="N28" s="105" t="s">
        <v>42</v>
      </c>
      <c r="O28" s="105" t="s">
        <v>42</v>
      </c>
    </row>
    <row r="29" spans="1:15" s="7" customFormat="1" ht="56.25" x14ac:dyDescent="0.25">
      <c r="A29" s="104">
        <f>ROW()-2</f>
        <v>27</v>
      </c>
      <c r="B29" s="98" t="s">
        <v>486</v>
      </c>
      <c r="C29" s="138" t="s">
        <v>222</v>
      </c>
      <c r="D29" s="89" t="s">
        <v>134</v>
      </c>
      <c r="E29" s="89">
        <f>SUM(Таблица28[[#This Row],[Средний балл аттестата]:[Балл первоочередной]])</f>
        <v>7.5</v>
      </c>
      <c r="F29" s="89">
        <v>3.5</v>
      </c>
      <c r="G29" s="89">
        <v>4</v>
      </c>
      <c r="H29" s="89"/>
      <c r="I29" s="87" t="s">
        <v>476</v>
      </c>
      <c r="J29" s="87" t="s">
        <v>5</v>
      </c>
      <c r="K29" s="87" t="s">
        <v>1073</v>
      </c>
      <c r="L29" s="87" t="s">
        <v>17</v>
      </c>
      <c r="M29" s="87" t="s">
        <v>42</v>
      </c>
      <c r="N29" s="87" t="s">
        <v>42</v>
      </c>
      <c r="O29" s="109" t="s">
        <v>44</v>
      </c>
    </row>
    <row r="30" spans="1:15" s="7" customFormat="1" ht="37.5" x14ac:dyDescent="0.25">
      <c r="A30" s="104">
        <f xml:space="preserve"> ROW()-2</f>
        <v>28</v>
      </c>
      <c r="B30" s="90" t="s">
        <v>960</v>
      </c>
      <c r="C30" s="90" t="s">
        <v>222</v>
      </c>
      <c r="D30" s="87" t="s">
        <v>134</v>
      </c>
      <c r="E30" s="89">
        <f>SUM(Таблица28[[#This Row],[Средний балл аттестата]:[Балл первоочередной]])</f>
        <v>7.4700000000000006</v>
      </c>
      <c r="F30" s="89">
        <v>3.47</v>
      </c>
      <c r="G30" s="89">
        <v>4</v>
      </c>
      <c r="H30" s="89"/>
      <c r="I30" s="87" t="s">
        <v>476</v>
      </c>
      <c r="J30" s="87" t="s">
        <v>33</v>
      </c>
      <c r="K30" s="87" t="s">
        <v>5</v>
      </c>
      <c r="L30" s="87" t="s">
        <v>115</v>
      </c>
      <c r="M30" s="87" t="s">
        <v>42</v>
      </c>
      <c r="N30" s="87" t="s">
        <v>42</v>
      </c>
      <c r="O30" s="109" t="s">
        <v>42</v>
      </c>
    </row>
    <row r="31" spans="1:15" s="7" customFormat="1" ht="37.5" x14ac:dyDescent="0.25">
      <c r="A31" s="104">
        <f xml:space="preserve"> ROW()-2</f>
        <v>29</v>
      </c>
      <c r="B31" s="90" t="s">
        <v>434</v>
      </c>
      <c r="C31" s="90" t="s">
        <v>222</v>
      </c>
      <c r="D31" s="87" t="s">
        <v>134</v>
      </c>
      <c r="E31" s="89">
        <f>SUM(Таблица28[[#This Row],[Средний балл аттестата]:[Балл первоочередной]])</f>
        <v>6.88</v>
      </c>
      <c r="F31" s="89">
        <v>3.88</v>
      </c>
      <c r="G31" s="89">
        <v>3</v>
      </c>
      <c r="H31" s="89"/>
      <c r="I31" s="87" t="s">
        <v>476</v>
      </c>
      <c r="J31" s="87" t="s">
        <v>33</v>
      </c>
      <c r="K31" s="87" t="s">
        <v>17</v>
      </c>
      <c r="L31" s="87" t="s">
        <v>115</v>
      </c>
      <c r="M31" s="87" t="s">
        <v>42</v>
      </c>
      <c r="N31" s="87" t="s">
        <v>42</v>
      </c>
      <c r="O31" s="87" t="s">
        <v>42</v>
      </c>
    </row>
    <row r="32" spans="1:15" s="7" customFormat="1" ht="37.5" x14ac:dyDescent="0.25">
      <c r="A32" s="104">
        <f xml:space="preserve"> ROW()-2</f>
        <v>30</v>
      </c>
      <c r="B32" s="87" t="s">
        <v>939</v>
      </c>
      <c r="C32" s="87" t="s">
        <v>222</v>
      </c>
      <c r="D32" s="87" t="s">
        <v>134</v>
      </c>
      <c r="E32" s="89">
        <f>SUM(Таблица28[[#This Row],[Средний балл аттестата]:[Балл первоочередной]])</f>
        <v>6.71</v>
      </c>
      <c r="F32" s="89">
        <v>3.71</v>
      </c>
      <c r="G32" s="89">
        <v>3</v>
      </c>
      <c r="H32" s="89"/>
      <c r="I32" s="87" t="s">
        <v>476</v>
      </c>
      <c r="J32" s="87" t="s">
        <v>33</v>
      </c>
      <c r="K32" s="87" t="s">
        <v>5</v>
      </c>
      <c r="L32" s="87" t="s">
        <v>115</v>
      </c>
      <c r="M32" s="87" t="s">
        <v>42</v>
      </c>
      <c r="N32" s="87" t="s">
        <v>168</v>
      </c>
      <c r="O32" s="87" t="s">
        <v>42</v>
      </c>
    </row>
    <row r="33" spans="1:15" s="7" customFormat="1" ht="37.5" x14ac:dyDescent="0.25">
      <c r="A33" s="104">
        <f xml:space="preserve"> ROW()-2</f>
        <v>31</v>
      </c>
      <c r="B33" s="105" t="s">
        <v>926</v>
      </c>
      <c r="C33" s="105" t="s">
        <v>224</v>
      </c>
      <c r="D33" s="105" t="s">
        <v>134</v>
      </c>
      <c r="E33" s="97">
        <f>SUM(Таблица28[[#This Row],[Средний балл аттестата]:[Балл первоочередной]])</f>
        <v>6.65</v>
      </c>
      <c r="F33" s="108">
        <v>3.65</v>
      </c>
      <c r="G33" s="108">
        <v>3</v>
      </c>
      <c r="H33" s="108"/>
      <c r="I33" s="105" t="s">
        <v>477</v>
      </c>
      <c r="J33" s="105" t="s">
        <v>115</v>
      </c>
      <c r="K33" s="105" t="s">
        <v>52</v>
      </c>
      <c r="L33" s="105" t="s">
        <v>7</v>
      </c>
      <c r="M33" s="105" t="s">
        <v>42</v>
      </c>
      <c r="N33" s="109" t="s">
        <v>42</v>
      </c>
      <c r="O33" s="105" t="s">
        <v>42</v>
      </c>
    </row>
    <row r="34" spans="1:15" s="7" customFormat="1" ht="37.5" x14ac:dyDescent="0.25">
      <c r="A34" s="104">
        <f>ROW()-2</f>
        <v>32</v>
      </c>
      <c r="B34" s="90" t="s">
        <v>643</v>
      </c>
      <c r="C34" s="90" t="s">
        <v>222</v>
      </c>
      <c r="D34" s="90" t="s">
        <v>134</v>
      </c>
      <c r="E34" s="89">
        <f>SUM(Таблица28[[#This Row],[Средний балл аттестата]:[Балл первоочередной]])</f>
        <v>6.2</v>
      </c>
      <c r="F34" s="89">
        <v>4.2</v>
      </c>
      <c r="G34" s="89">
        <v>2</v>
      </c>
      <c r="H34" s="87"/>
      <c r="I34" s="87" t="s">
        <v>476</v>
      </c>
      <c r="J34" s="87" t="s">
        <v>7</v>
      </c>
      <c r="K34" s="87" t="s">
        <v>52</v>
      </c>
      <c r="L34" s="87" t="s">
        <v>321</v>
      </c>
      <c r="M34" s="87" t="s">
        <v>42</v>
      </c>
      <c r="N34" s="87" t="s">
        <v>42</v>
      </c>
      <c r="O34" s="109" t="s">
        <v>42</v>
      </c>
    </row>
    <row r="35" spans="1:15" s="7" customFormat="1" ht="37.5" x14ac:dyDescent="0.25">
      <c r="A35" s="104">
        <f>ROW()-2</f>
        <v>33</v>
      </c>
      <c r="B35" s="87" t="s">
        <v>824</v>
      </c>
      <c r="C35" s="87" t="s">
        <v>222</v>
      </c>
      <c r="D35" s="87" t="s">
        <v>134</v>
      </c>
      <c r="E35" s="89">
        <f>SUM(Таблица28[[#This Row],[Средний балл аттестата]:[Балл первоочередной]])</f>
        <v>6.19</v>
      </c>
      <c r="F35" s="89">
        <v>4.1900000000000004</v>
      </c>
      <c r="G35" s="89">
        <v>2</v>
      </c>
      <c r="H35" s="87"/>
      <c r="I35" s="87" t="s">
        <v>477</v>
      </c>
      <c r="J35" s="87" t="s">
        <v>17</v>
      </c>
      <c r="K35" s="87" t="s">
        <v>33</v>
      </c>
      <c r="L35" s="87" t="s">
        <v>115</v>
      </c>
      <c r="M35" s="87" t="s">
        <v>42</v>
      </c>
      <c r="N35" s="87" t="s">
        <v>42</v>
      </c>
      <c r="O35" s="109" t="s">
        <v>44</v>
      </c>
    </row>
    <row r="36" spans="1:15" s="85" customFormat="1" ht="37.5" x14ac:dyDescent="0.25">
      <c r="A36" s="104">
        <f xml:space="preserve"> ROW()-2</f>
        <v>34</v>
      </c>
      <c r="B36" s="87" t="s">
        <v>775</v>
      </c>
      <c r="C36" s="87" t="s">
        <v>223</v>
      </c>
      <c r="D36" s="87" t="s">
        <v>134</v>
      </c>
      <c r="E36" s="89">
        <f>SUM(Таблица28[[#This Row],[Средний балл аттестата]:[Балл первоочередной]])</f>
        <v>5.9399999999999995</v>
      </c>
      <c r="F36" s="89">
        <v>3.94</v>
      </c>
      <c r="G36" s="89">
        <v>2</v>
      </c>
      <c r="H36" s="89"/>
      <c r="I36" s="87" t="s">
        <v>476</v>
      </c>
      <c r="J36" s="87" t="s">
        <v>115</v>
      </c>
      <c r="K36" s="87" t="s">
        <v>52</v>
      </c>
      <c r="L36" s="87"/>
      <c r="M36" s="87" t="s">
        <v>42</v>
      </c>
      <c r="N36" s="87"/>
      <c r="O36" s="87" t="s">
        <v>42</v>
      </c>
    </row>
    <row r="37" spans="1:15" s="7" customFormat="1" ht="75" x14ac:dyDescent="0.25">
      <c r="A37" s="104">
        <f xml:space="preserve"> ROW()-2</f>
        <v>35</v>
      </c>
      <c r="B37" s="90" t="s">
        <v>796</v>
      </c>
      <c r="C37" s="90" t="s">
        <v>222</v>
      </c>
      <c r="D37" s="88" t="s">
        <v>134</v>
      </c>
      <c r="E37" s="89">
        <f>SUM(Таблица28[[#This Row],[Средний балл аттестата]:[Балл первоочередной]])</f>
        <v>4.59</v>
      </c>
      <c r="F37" s="89">
        <v>3.59</v>
      </c>
      <c r="G37" s="89">
        <v>1</v>
      </c>
      <c r="H37" s="87"/>
      <c r="I37" s="94" t="s">
        <v>476</v>
      </c>
      <c r="J37" s="87" t="s">
        <v>33</v>
      </c>
      <c r="K37" s="87" t="s">
        <v>115</v>
      </c>
      <c r="L37" s="87" t="s">
        <v>1071</v>
      </c>
      <c r="M37" s="87" t="s">
        <v>42</v>
      </c>
      <c r="N37" s="87" t="s">
        <v>42</v>
      </c>
      <c r="O37" s="87" t="s">
        <v>42</v>
      </c>
    </row>
    <row r="38" spans="1:15" s="7" customFormat="1" ht="37.5" x14ac:dyDescent="0.25">
      <c r="A38" s="168">
        <f xml:space="preserve"> ROW()-2</f>
        <v>36</v>
      </c>
      <c r="B38" s="125" t="s">
        <v>1023</v>
      </c>
      <c r="C38" s="125" t="s">
        <v>224</v>
      </c>
      <c r="D38" s="125" t="s">
        <v>134</v>
      </c>
      <c r="E38" s="127">
        <f>SUM(Таблица28[[#This Row],[Средний балл аттестата]:[Балл первоочередной]])</f>
        <v>6.07</v>
      </c>
      <c r="F38" s="127">
        <v>4.07</v>
      </c>
      <c r="G38" s="127">
        <v>2</v>
      </c>
      <c r="H38" s="127"/>
      <c r="I38" s="179" t="s">
        <v>1148</v>
      </c>
      <c r="J38" s="179" t="s">
        <v>115</v>
      </c>
      <c r="K38" s="179"/>
      <c r="L38" s="179"/>
      <c r="M38" s="125" t="s">
        <v>42</v>
      </c>
      <c r="N38" s="125" t="s">
        <v>42</v>
      </c>
      <c r="O38" s="125" t="s">
        <v>42</v>
      </c>
    </row>
    <row r="39" spans="1:15" s="85" customFormat="1" ht="37.5" x14ac:dyDescent="0.25">
      <c r="A39" s="168">
        <f xml:space="preserve"> ROW()-2</f>
        <v>37</v>
      </c>
      <c r="B39" s="181" t="s">
        <v>974</v>
      </c>
      <c r="C39" s="181" t="s">
        <v>223</v>
      </c>
      <c r="D39" s="179" t="s">
        <v>134</v>
      </c>
      <c r="E39" s="127">
        <f>SUM(Таблица28[[#This Row],[Средний балл аттестата]:[Балл первоочередной]])</f>
        <v>4.74</v>
      </c>
      <c r="F39" s="182">
        <v>4.74</v>
      </c>
      <c r="G39" s="182" t="s">
        <v>733</v>
      </c>
      <c r="H39" s="182"/>
      <c r="I39" s="179" t="s">
        <v>477</v>
      </c>
      <c r="J39" s="179" t="s">
        <v>115</v>
      </c>
      <c r="K39" s="179"/>
      <c r="L39" s="179"/>
      <c r="M39" s="179" t="s">
        <v>42</v>
      </c>
      <c r="N39" s="178"/>
      <c r="O39" s="179" t="s">
        <v>42</v>
      </c>
    </row>
    <row r="40" spans="1:15" s="85" customFormat="1" ht="56.25" x14ac:dyDescent="0.25">
      <c r="A40" s="413">
        <f>ROW()-2</f>
        <v>38</v>
      </c>
      <c r="B40" s="126" t="s">
        <v>1189</v>
      </c>
      <c r="C40" s="124" t="s">
        <v>223</v>
      </c>
      <c r="D40" s="126" t="s">
        <v>134</v>
      </c>
      <c r="E40" s="127">
        <f>SUM(Таблица28[[#This Row],[Средний балл аттестата]:[Балл первоочередной]])</f>
        <v>4.6500000000000004</v>
      </c>
      <c r="F40" s="340">
        <v>4.6500000000000004</v>
      </c>
      <c r="G40" s="340" t="s">
        <v>733</v>
      </c>
      <c r="H40" s="340"/>
      <c r="I40" s="126" t="s">
        <v>477</v>
      </c>
      <c r="J40" s="126" t="s">
        <v>33</v>
      </c>
      <c r="K40" s="126" t="s">
        <v>17</v>
      </c>
      <c r="L40" s="126" t="s">
        <v>1190</v>
      </c>
      <c r="M40" s="374" t="s">
        <v>42</v>
      </c>
      <c r="N40" s="125" t="s">
        <v>42</v>
      </c>
      <c r="O40" s="128" t="s">
        <v>42</v>
      </c>
    </row>
    <row r="41" spans="1:15" s="85" customFormat="1" ht="37.5" x14ac:dyDescent="0.25">
      <c r="A41" s="168">
        <f xml:space="preserve"> ROW() - 2</f>
        <v>39</v>
      </c>
      <c r="B41" s="303" t="s">
        <v>341</v>
      </c>
      <c r="C41" s="303" t="s">
        <v>223</v>
      </c>
      <c r="D41" s="177" t="s">
        <v>136</v>
      </c>
      <c r="E41" s="182">
        <f>SUM(Таблица28[[#This Row],[Средний балл аттестата]:[Балл первоочередной]])</f>
        <v>4.5599999999999996</v>
      </c>
      <c r="F41" s="176">
        <v>4.5599999999999996</v>
      </c>
      <c r="G41" s="176" t="s">
        <v>733</v>
      </c>
      <c r="H41" s="176"/>
      <c r="I41" s="178" t="s">
        <v>477</v>
      </c>
      <c r="J41" s="178" t="s">
        <v>115</v>
      </c>
      <c r="K41" s="178"/>
      <c r="L41" s="178"/>
      <c r="M41" s="178" t="s">
        <v>42</v>
      </c>
      <c r="N41" s="178"/>
      <c r="O41" s="178" t="s">
        <v>42</v>
      </c>
    </row>
    <row r="42" spans="1:15" s="7" customFormat="1" ht="56.25" x14ac:dyDescent="0.25">
      <c r="A42" s="168">
        <f xml:space="preserve"> ROW() - 2</f>
        <v>40</v>
      </c>
      <c r="B42" s="124" t="s">
        <v>243</v>
      </c>
      <c r="C42" s="124" t="s">
        <v>222</v>
      </c>
      <c r="D42" s="125" t="s">
        <v>134</v>
      </c>
      <c r="E42" s="127">
        <f>SUM(Таблица28[[#This Row],[Средний балл аттестата]:[Балл первоочередной]])</f>
        <v>4.5</v>
      </c>
      <c r="F42" s="127">
        <v>4.5</v>
      </c>
      <c r="G42" s="127" t="s">
        <v>733</v>
      </c>
      <c r="H42" s="127"/>
      <c r="I42" s="125" t="s">
        <v>1218</v>
      </c>
      <c r="J42" s="125" t="s">
        <v>33</v>
      </c>
      <c r="K42" s="125" t="s">
        <v>115</v>
      </c>
      <c r="L42" s="125" t="s">
        <v>17</v>
      </c>
      <c r="M42" s="125" t="s">
        <v>42</v>
      </c>
      <c r="N42" s="125" t="s">
        <v>42</v>
      </c>
      <c r="O42" s="128" t="s">
        <v>42</v>
      </c>
    </row>
    <row r="43" spans="1:15" s="85" customFormat="1" ht="56.25" x14ac:dyDescent="0.25">
      <c r="A43" s="168">
        <f xml:space="preserve"> ROW()-2</f>
        <v>41</v>
      </c>
      <c r="B43" s="125" t="s">
        <v>661</v>
      </c>
      <c r="C43" s="125" t="s">
        <v>222</v>
      </c>
      <c r="D43" s="125" t="s">
        <v>134</v>
      </c>
      <c r="E43" s="127">
        <f>SUM(Таблица28[[#This Row],[Средний балл аттестата]:[Балл первоочередной]])</f>
        <v>4.5</v>
      </c>
      <c r="F43" s="127">
        <v>4.5</v>
      </c>
      <c r="G43" s="127" t="s">
        <v>733</v>
      </c>
      <c r="H43" s="127"/>
      <c r="I43" s="125" t="s">
        <v>477</v>
      </c>
      <c r="J43" s="125" t="s">
        <v>33</v>
      </c>
      <c r="K43" s="125" t="s">
        <v>17</v>
      </c>
      <c r="L43" s="125" t="s">
        <v>115</v>
      </c>
      <c r="M43" s="125" t="s">
        <v>42</v>
      </c>
      <c r="N43" s="125" t="s">
        <v>202</v>
      </c>
      <c r="O43" s="128" t="s">
        <v>44</v>
      </c>
    </row>
    <row r="44" spans="1:15" s="85" customFormat="1" ht="37.5" x14ac:dyDescent="0.3">
      <c r="A44" s="168">
        <f>ROW()-2</f>
        <v>42</v>
      </c>
      <c r="B44" s="306" t="s">
        <v>1134</v>
      </c>
      <c r="C44" s="266" t="s">
        <v>223</v>
      </c>
      <c r="D44" s="306" t="s">
        <v>134</v>
      </c>
      <c r="E44" s="127">
        <f>SUM(Таблица28[[#This Row],[Средний балл аттестата]:[Балл первоочередной]])</f>
        <v>4.43</v>
      </c>
      <c r="F44" s="127">
        <v>4.43</v>
      </c>
      <c r="G44" s="362" t="s">
        <v>733</v>
      </c>
      <c r="H44" s="362"/>
      <c r="I44" s="125" t="s">
        <v>477</v>
      </c>
      <c r="J44" s="125" t="s">
        <v>115</v>
      </c>
      <c r="K44" s="125" t="s">
        <v>17</v>
      </c>
      <c r="L44" s="125" t="s">
        <v>33</v>
      </c>
      <c r="M44" s="125" t="s">
        <v>42</v>
      </c>
      <c r="N44" s="125" t="s">
        <v>42</v>
      </c>
      <c r="O44" s="125" t="s">
        <v>44</v>
      </c>
    </row>
    <row r="45" spans="1:15" s="85" customFormat="1" ht="56.25" x14ac:dyDescent="0.25">
      <c r="A45" s="168">
        <f>ROW()-2</f>
        <v>43</v>
      </c>
      <c r="B45" s="181" t="s">
        <v>50</v>
      </c>
      <c r="C45" s="181" t="s">
        <v>222</v>
      </c>
      <c r="D45" s="181" t="s">
        <v>134</v>
      </c>
      <c r="E45" s="127">
        <f>SUM(Таблица28[[#This Row],[Средний балл аттестата]:[Балл первоочередной]])</f>
        <v>4.38</v>
      </c>
      <c r="F45" s="127">
        <v>4.38</v>
      </c>
      <c r="G45" s="362" t="s">
        <v>733</v>
      </c>
      <c r="H45" s="341"/>
      <c r="I45" s="125" t="s">
        <v>476</v>
      </c>
      <c r="J45" s="125" t="s">
        <v>1071</v>
      </c>
      <c r="K45" s="125" t="s">
        <v>52</v>
      </c>
      <c r="L45" s="125" t="s">
        <v>115</v>
      </c>
      <c r="M45" s="125" t="s">
        <v>42</v>
      </c>
      <c r="N45" s="125" t="s">
        <v>42</v>
      </c>
      <c r="O45" s="125" t="s">
        <v>42</v>
      </c>
    </row>
    <row r="46" spans="1:15" s="7" customFormat="1" ht="37.5" x14ac:dyDescent="0.25">
      <c r="A46" s="168">
        <f xml:space="preserve"> ROW()-2</f>
        <v>44</v>
      </c>
      <c r="B46" s="314" t="s">
        <v>1035</v>
      </c>
      <c r="C46" s="345" t="s">
        <v>223</v>
      </c>
      <c r="D46" s="127" t="s">
        <v>136</v>
      </c>
      <c r="E46" s="127">
        <f>SUM(Таблица28[[#This Row],[Средний балл аттестата]:[Балл первоочередной]])</f>
        <v>4.26</v>
      </c>
      <c r="F46" s="326">
        <v>4.26</v>
      </c>
      <c r="G46" s="127" t="s">
        <v>733</v>
      </c>
      <c r="H46" s="127"/>
      <c r="I46" s="125" t="s">
        <v>477</v>
      </c>
      <c r="J46" s="125" t="s">
        <v>115</v>
      </c>
      <c r="K46" s="125" t="s">
        <v>110</v>
      </c>
      <c r="L46" s="125"/>
      <c r="M46" s="125" t="s">
        <v>42</v>
      </c>
      <c r="N46" s="125"/>
      <c r="O46" s="128" t="s">
        <v>44</v>
      </c>
    </row>
    <row r="47" spans="1:15" s="7" customFormat="1" ht="37.5" x14ac:dyDescent="0.25">
      <c r="A47" s="303">
        <f xml:space="preserve"> ROW()-2</f>
        <v>45</v>
      </c>
      <c r="B47" s="178" t="s">
        <v>762</v>
      </c>
      <c r="C47" s="178" t="s">
        <v>223</v>
      </c>
      <c r="D47" s="178" t="s">
        <v>134</v>
      </c>
      <c r="E47" s="176">
        <f>SUM(Таблица28[[#This Row],[Средний балл аттестата]:[Балл первоочередной]])</f>
        <v>4.1900000000000004</v>
      </c>
      <c r="F47" s="176">
        <v>4.1900000000000004</v>
      </c>
      <c r="G47" s="176" t="s">
        <v>733</v>
      </c>
      <c r="H47" s="176"/>
      <c r="I47" s="178" t="s">
        <v>476</v>
      </c>
      <c r="J47" s="178" t="s">
        <v>5</v>
      </c>
      <c r="K47" s="178" t="s">
        <v>33</v>
      </c>
      <c r="L47" s="178" t="s">
        <v>17</v>
      </c>
      <c r="M47" s="178" t="s">
        <v>42</v>
      </c>
      <c r="N47" s="178"/>
      <c r="O47" s="178" t="s">
        <v>44</v>
      </c>
    </row>
    <row r="48" spans="1:15" s="85" customFormat="1" ht="37.5" x14ac:dyDescent="0.25">
      <c r="A48" s="168">
        <f>ROW()-2</f>
        <v>46</v>
      </c>
      <c r="B48" s="308" t="s">
        <v>746</v>
      </c>
      <c r="C48" s="181" t="s">
        <v>223</v>
      </c>
      <c r="D48" s="179" t="s">
        <v>134</v>
      </c>
      <c r="E48" s="127">
        <f>SUM(Таблица28[[#This Row],[Средний балл аттестата]:[Балл первоочередной]])</f>
        <v>4.13</v>
      </c>
      <c r="F48" s="309">
        <v>4.13</v>
      </c>
      <c r="G48" s="309" t="s">
        <v>733</v>
      </c>
      <c r="H48" s="183"/>
      <c r="I48" s="183" t="s">
        <v>477</v>
      </c>
      <c r="J48" s="183" t="s">
        <v>52</v>
      </c>
      <c r="K48" s="183" t="s">
        <v>7</v>
      </c>
      <c r="L48" s="183" t="s">
        <v>321</v>
      </c>
      <c r="M48" s="183" t="s">
        <v>42</v>
      </c>
      <c r="N48" s="183"/>
      <c r="O48" s="311" t="s">
        <v>44</v>
      </c>
    </row>
    <row r="49" spans="1:18" s="85" customFormat="1" ht="59.25" customHeight="1" x14ac:dyDescent="0.25">
      <c r="A49" s="168">
        <f xml:space="preserve"> ROW()-2</f>
        <v>47</v>
      </c>
      <c r="B49" s="181" t="s">
        <v>480</v>
      </c>
      <c r="C49" s="181" t="s">
        <v>222</v>
      </c>
      <c r="D49" s="125" t="s">
        <v>134</v>
      </c>
      <c r="E49" s="127">
        <f>SUM(Таблица28[[#This Row],[Средний балл аттестата]:[Балл первоочередной]])</f>
        <v>4.0599999999999996</v>
      </c>
      <c r="F49" s="182">
        <v>4.0599999999999996</v>
      </c>
      <c r="G49" s="127" t="s">
        <v>733</v>
      </c>
      <c r="H49" s="127"/>
      <c r="I49" s="125" t="s">
        <v>476</v>
      </c>
      <c r="J49" s="125" t="s">
        <v>33</v>
      </c>
      <c r="K49" s="125" t="s">
        <v>115</v>
      </c>
      <c r="L49" s="125" t="s">
        <v>17</v>
      </c>
      <c r="M49" s="125" t="s">
        <v>42</v>
      </c>
      <c r="N49" s="125" t="s">
        <v>42</v>
      </c>
      <c r="O49" s="128" t="s">
        <v>42</v>
      </c>
    </row>
    <row r="50" spans="1:18" s="7" customFormat="1" ht="56.25" x14ac:dyDescent="0.3">
      <c r="A50" s="303">
        <f xml:space="preserve"> ROW() - 2</f>
        <v>48</v>
      </c>
      <c r="B50" s="124" t="s">
        <v>342</v>
      </c>
      <c r="C50" s="124" t="s">
        <v>223</v>
      </c>
      <c r="D50" s="127" t="s">
        <v>134</v>
      </c>
      <c r="E50" s="127">
        <f>SUM(Таблица28[[#This Row],[Средний балл аттестата]:[Балл первоочередной]])</f>
        <v>4.05</v>
      </c>
      <c r="F50" s="127">
        <v>4.05</v>
      </c>
      <c r="G50" s="127" t="s">
        <v>733</v>
      </c>
      <c r="H50" s="127"/>
      <c r="I50" s="125" t="s">
        <v>1206</v>
      </c>
      <c r="J50" s="125" t="s">
        <v>5</v>
      </c>
      <c r="K50" s="125" t="s">
        <v>115</v>
      </c>
      <c r="L50" s="313" t="s">
        <v>7</v>
      </c>
      <c r="M50" s="125" t="s">
        <v>42</v>
      </c>
      <c r="N50" s="125"/>
      <c r="O50" s="128" t="s">
        <v>42</v>
      </c>
    </row>
    <row r="51" spans="1:18" s="85" customFormat="1" ht="37.5" x14ac:dyDescent="0.25">
      <c r="A51" s="168">
        <f>ROW()-2</f>
        <v>49</v>
      </c>
      <c r="B51" s="179" t="s">
        <v>836</v>
      </c>
      <c r="C51" s="179" t="s">
        <v>222</v>
      </c>
      <c r="D51" s="179" t="s">
        <v>134</v>
      </c>
      <c r="E51" s="127">
        <f>SUM(Таблица28[[#This Row],[Средний балл аттестата]:[Балл первоочередной]])</f>
        <v>4</v>
      </c>
      <c r="F51" s="127">
        <v>4</v>
      </c>
      <c r="G51" s="127" t="s">
        <v>733</v>
      </c>
      <c r="H51" s="127"/>
      <c r="I51" s="125" t="s">
        <v>477</v>
      </c>
      <c r="J51" s="125" t="s">
        <v>5</v>
      </c>
      <c r="K51" s="125" t="s">
        <v>115</v>
      </c>
      <c r="L51" s="125"/>
      <c r="M51" s="125" t="s">
        <v>42</v>
      </c>
      <c r="N51" s="125" t="s">
        <v>42</v>
      </c>
      <c r="O51" s="125" t="s">
        <v>42</v>
      </c>
    </row>
    <row r="52" spans="1:18" s="85" customFormat="1" ht="37.5" x14ac:dyDescent="0.25">
      <c r="A52" s="168">
        <f>ROW()-2</f>
        <v>50</v>
      </c>
      <c r="B52" s="124" t="s">
        <v>1031</v>
      </c>
      <c r="C52" s="124" t="s">
        <v>223</v>
      </c>
      <c r="D52" s="125" t="s">
        <v>134</v>
      </c>
      <c r="E52" s="127">
        <f>SUM(Таблица28[[#This Row],[Средний балл аттестата]:[Балл первоочередной]])</f>
        <v>4</v>
      </c>
      <c r="F52" s="127">
        <v>4</v>
      </c>
      <c r="G52" s="127" t="s">
        <v>733</v>
      </c>
      <c r="H52" s="125"/>
      <c r="I52" s="125" t="s">
        <v>477</v>
      </c>
      <c r="J52" s="125" t="s">
        <v>17</v>
      </c>
      <c r="K52" s="125" t="s">
        <v>115</v>
      </c>
      <c r="L52" s="125"/>
      <c r="M52" s="125" t="s">
        <v>42</v>
      </c>
      <c r="N52" s="125"/>
      <c r="O52" s="128" t="s">
        <v>42</v>
      </c>
    </row>
    <row r="53" spans="1:18" s="85" customFormat="1" ht="37.5" x14ac:dyDescent="0.25">
      <c r="A53" s="168">
        <f xml:space="preserve"> ROW()-2</f>
        <v>51</v>
      </c>
      <c r="B53" s="182" t="s">
        <v>741</v>
      </c>
      <c r="C53" s="182" t="s">
        <v>224</v>
      </c>
      <c r="D53" s="182" t="s">
        <v>134</v>
      </c>
      <c r="E53" s="127">
        <f>SUM(Таблица28[[#This Row],[Средний балл аттестата]:[Балл первоочередной]])</f>
        <v>3.94</v>
      </c>
      <c r="F53" s="127">
        <v>3.94</v>
      </c>
      <c r="G53" s="362" t="s">
        <v>733</v>
      </c>
      <c r="H53" s="362"/>
      <c r="I53" s="127" t="s">
        <v>477</v>
      </c>
      <c r="J53" s="127" t="s">
        <v>115</v>
      </c>
      <c r="K53" s="127"/>
      <c r="L53" s="127"/>
      <c r="M53" s="127" t="s">
        <v>42</v>
      </c>
      <c r="N53" s="127" t="s">
        <v>42</v>
      </c>
      <c r="O53" s="127" t="s">
        <v>44</v>
      </c>
      <c r="P53" s="407"/>
      <c r="Q53" s="407"/>
      <c r="R53" s="376"/>
    </row>
    <row r="54" spans="1:18" s="7" customFormat="1" ht="56.25" x14ac:dyDescent="0.25">
      <c r="A54" s="168">
        <f>ROW()-2</f>
        <v>52</v>
      </c>
      <c r="B54" s="124" t="s">
        <v>876</v>
      </c>
      <c r="C54" s="124" t="s">
        <v>222</v>
      </c>
      <c r="D54" s="125" t="s">
        <v>134</v>
      </c>
      <c r="E54" s="127">
        <f>SUM(Таблица28[[#This Row],[Средний балл аттестата]:[Балл первоочередной]])</f>
        <v>3.84</v>
      </c>
      <c r="F54" s="127">
        <v>3.84</v>
      </c>
      <c r="G54" s="127" t="s">
        <v>733</v>
      </c>
      <c r="H54" s="341"/>
      <c r="I54" s="125" t="s">
        <v>477</v>
      </c>
      <c r="J54" s="125" t="s">
        <v>1071</v>
      </c>
      <c r="K54" s="125" t="s">
        <v>115</v>
      </c>
      <c r="L54" s="125"/>
      <c r="M54" s="125" t="s">
        <v>42</v>
      </c>
      <c r="N54" s="125" t="s">
        <v>42</v>
      </c>
      <c r="O54" s="125" t="s">
        <v>44</v>
      </c>
    </row>
    <row r="55" spans="1:18" s="7" customFormat="1" ht="37.5" x14ac:dyDescent="0.25">
      <c r="A55" s="168">
        <f>ROW()-2</f>
        <v>53</v>
      </c>
      <c r="B55" s="181" t="s">
        <v>559</v>
      </c>
      <c r="C55" s="181" t="s">
        <v>223</v>
      </c>
      <c r="D55" s="125" t="s">
        <v>134</v>
      </c>
      <c r="E55" s="127">
        <f>SUM(Таблица28[[#This Row],[Средний балл аттестата]:[Балл первоочередной]])</f>
        <v>3.76</v>
      </c>
      <c r="F55" s="182">
        <v>3.76</v>
      </c>
      <c r="G55" s="127" t="s">
        <v>733</v>
      </c>
      <c r="H55" s="341"/>
      <c r="I55" s="125" t="s">
        <v>477</v>
      </c>
      <c r="J55" s="125" t="s">
        <v>6</v>
      </c>
      <c r="K55" s="125" t="s">
        <v>115</v>
      </c>
      <c r="L55" s="125"/>
      <c r="M55" s="125" t="s">
        <v>42</v>
      </c>
      <c r="N55" s="125"/>
      <c r="O55" s="125" t="s">
        <v>42</v>
      </c>
    </row>
    <row r="56" spans="1:18" s="7" customFormat="1" ht="56.25" x14ac:dyDescent="0.25">
      <c r="A56" s="303">
        <f xml:space="preserve"> ROW()-2</f>
        <v>54</v>
      </c>
      <c r="B56" s="178" t="s">
        <v>811</v>
      </c>
      <c r="C56" s="125" t="s">
        <v>224</v>
      </c>
      <c r="D56" s="178" t="s">
        <v>134</v>
      </c>
      <c r="E56" s="182">
        <f>SUM(Таблица28[[#This Row],[Средний балл аттестата]:[Балл первоочередной]])</f>
        <v>3.74</v>
      </c>
      <c r="F56" s="178">
        <v>3.74</v>
      </c>
      <c r="G56" s="176" t="s">
        <v>733</v>
      </c>
      <c r="H56" s="176"/>
      <c r="I56" s="125" t="s">
        <v>1218</v>
      </c>
      <c r="J56" s="178" t="s">
        <v>115</v>
      </c>
      <c r="K56" s="178"/>
      <c r="L56" s="178"/>
      <c r="M56" s="178" t="s">
        <v>42</v>
      </c>
      <c r="N56" s="178" t="s">
        <v>42</v>
      </c>
      <c r="O56" s="178" t="s">
        <v>42</v>
      </c>
    </row>
    <row r="57" spans="1:18" s="85" customFormat="1" ht="56.25" x14ac:dyDescent="0.25">
      <c r="A57" s="168">
        <f xml:space="preserve"> ROW()-2</f>
        <v>55</v>
      </c>
      <c r="B57" s="181" t="s">
        <v>913</v>
      </c>
      <c r="C57" s="181" t="s">
        <v>223</v>
      </c>
      <c r="D57" s="179" t="s">
        <v>134</v>
      </c>
      <c r="E57" s="362">
        <f>SUM(Таблица28[[#This Row],[Средний балл аттестата]:[Балл первоочередной]])</f>
        <v>3.74</v>
      </c>
      <c r="F57" s="127">
        <v>3.74</v>
      </c>
      <c r="G57" s="362" t="s">
        <v>733</v>
      </c>
      <c r="H57" s="362"/>
      <c r="I57" s="125" t="s">
        <v>477</v>
      </c>
      <c r="J57" s="125" t="s">
        <v>115</v>
      </c>
      <c r="K57" s="125" t="s">
        <v>17</v>
      </c>
      <c r="L57" s="125" t="s">
        <v>897</v>
      </c>
      <c r="M57" s="178" t="s">
        <v>42</v>
      </c>
      <c r="N57" s="178"/>
      <c r="O57" s="178" t="s">
        <v>44</v>
      </c>
    </row>
    <row r="58" spans="1:18" s="7" customFormat="1" ht="71.25" customHeight="1" x14ac:dyDescent="0.25">
      <c r="A58" s="303">
        <f xml:space="preserve"> ROW()-2</f>
        <v>56</v>
      </c>
      <c r="B58" s="181" t="s">
        <v>757</v>
      </c>
      <c r="C58" s="181" t="s">
        <v>223</v>
      </c>
      <c r="D58" s="179" t="s">
        <v>134</v>
      </c>
      <c r="E58" s="362">
        <f>SUM(Таблица28[[#This Row],[Средний балл аттестата]:[Балл первоочередной]])</f>
        <v>3.73</v>
      </c>
      <c r="F58" s="127">
        <v>3.73</v>
      </c>
      <c r="G58" s="362" t="s">
        <v>733</v>
      </c>
      <c r="H58" s="362"/>
      <c r="I58" s="125" t="s">
        <v>477</v>
      </c>
      <c r="J58" s="125" t="s">
        <v>5</v>
      </c>
      <c r="K58" s="125" t="s">
        <v>7</v>
      </c>
      <c r="L58" s="125" t="s">
        <v>758</v>
      </c>
      <c r="M58" s="125" t="s">
        <v>42</v>
      </c>
      <c r="N58" s="125" t="s">
        <v>202</v>
      </c>
      <c r="O58" s="125" t="s">
        <v>44</v>
      </c>
    </row>
    <row r="59" spans="1:18" s="7" customFormat="1" ht="37.5" x14ac:dyDescent="0.25">
      <c r="A59" s="168">
        <f>ROW()-2</f>
        <v>57</v>
      </c>
      <c r="B59" s="181" t="s">
        <v>320</v>
      </c>
      <c r="C59" s="181" t="s">
        <v>222</v>
      </c>
      <c r="D59" s="179" t="s">
        <v>134</v>
      </c>
      <c r="E59" s="362">
        <f>SUM(Таблица28[[#This Row],[Средний балл аттестата]:[Балл первоочередной]])</f>
        <v>3.47</v>
      </c>
      <c r="F59" s="127">
        <v>3.47</v>
      </c>
      <c r="G59" s="362" t="s">
        <v>733</v>
      </c>
      <c r="H59" s="362"/>
      <c r="I59" s="125" t="s">
        <v>1148</v>
      </c>
      <c r="J59" s="125" t="s">
        <v>5</v>
      </c>
      <c r="K59" s="125" t="s">
        <v>17</v>
      </c>
      <c r="L59" s="125" t="s">
        <v>321</v>
      </c>
      <c r="M59" s="125" t="s">
        <v>42</v>
      </c>
      <c r="N59" s="125" t="s">
        <v>42</v>
      </c>
      <c r="O59" s="125" t="s">
        <v>42</v>
      </c>
    </row>
    <row r="60" spans="1:18" s="85" customFormat="1" ht="37.5" x14ac:dyDescent="0.25">
      <c r="A60" s="303">
        <f xml:space="preserve"> ROW()-2</f>
        <v>58</v>
      </c>
      <c r="B60" s="179" t="s">
        <v>454</v>
      </c>
      <c r="C60" s="179" t="s">
        <v>223</v>
      </c>
      <c r="D60" s="179" t="s">
        <v>134</v>
      </c>
      <c r="E60" s="362">
        <f>SUM(Таблица28[[#This Row],[Средний балл аттестата]:[Балл первоочередной]])</f>
        <v>3.37</v>
      </c>
      <c r="F60" s="127">
        <v>3.37</v>
      </c>
      <c r="G60" s="362" t="s">
        <v>733</v>
      </c>
      <c r="H60" s="362"/>
      <c r="I60" s="125" t="s">
        <v>477</v>
      </c>
      <c r="J60" s="125" t="s">
        <v>33</v>
      </c>
      <c r="K60" s="125" t="s">
        <v>115</v>
      </c>
      <c r="L60" s="125" t="s">
        <v>17</v>
      </c>
      <c r="M60" s="125" t="s">
        <v>42</v>
      </c>
      <c r="N60" s="125"/>
      <c r="O60" s="125" t="s">
        <v>42</v>
      </c>
    </row>
    <row r="61" spans="1:18" s="85" customFormat="1" x14ac:dyDescent="0.25">
      <c r="A61" s="56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48"/>
      <c r="O61" s="7"/>
    </row>
    <row r="62" spans="1:18" s="85" customFormat="1" x14ac:dyDescent="0.25">
      <c r="A62" s="56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48"/>
      <c r="O62" s="7"/>
    </row>
    <row r="63" spans="1:18" s="7" customFormat="1" x14ac:dyDescent="0.25">
      <c r="A63" s="56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48"/>
    </row>
    <row r="64" spans="1:18" s="7" customFormat="1" x14ac:dyDescent="0.25">
      <c r="A64" s="56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48"/>
    </row>
    <row r="65" spans="1:15" s="7" customFormat="1" x14ac:dyDescent="0.25">
      <c r="A65" s="56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48"/>
    </row>
    <row r="66" spans="1:15" s="7" customFormat="1" x14ac:dyDescent="0.25">
      <c r="A66" s="56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48"/>
    </row>
    <row r="67" spans="1:15" s="7" customFormat="1" x14ac:dyDescent="0.25">
      <c r="A67" s="56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48"/>
    </row>
    <row r="68" spans="1:15" s="7" customFormat="1" x14ac:dyDescent="0.25">
      <c r="A68" s="56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48"/>
      <c r="O68"/>
    </row>
    <row r="69" spans="1:15" s="7" customFormat="1" x14ac:dyDescent="0.25">
      <c r="A69" s="56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48"/>
      <c r="O69"/>
    </row>
    <row r="70" spans="1:15" x14ac:dyDescent="0.25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48"/>
    </row>
    <row r="71" spans="1:15" x14ac:dyDescent="0.25">
      <c r="N71" s="48"/>
    </row>
    <row r="72" spans="1:15" x14ac:dyDescent="0.25">
      <c r="N72" s="48"/>
    </row>
    <row r="73" spans="1:15" x14ac:dyDescent="0.25">
      <c r="N73" s="48"/>
    </row>
    <row r="74" spans="1:15" x14ac:dyDescent="0.25">
      <c r="N74" s="48"/>
    </row>
    <row r="75" spans="1:15" x14ac:dyDescent="0.25">
      <c r="N75" s="48"/>
    </row>
    <row r="76" spans="1:15" x14ac:dyDescent="0.25">
      <c r="N76" s="48"/>
    </row>
    <row r="77" spans="1:15" x14ac:dyDescent="0.25">
      <c r="N77" s="48"/>
    </row>
    <row r="78" spans="1:15" x14ac:dyDescent="0.25">
      <c r="N78" s="48"/>
    </row>
    <row r="79" spans="1:15" x14ac:dyDescent="0.25">
      <c r="N79" s="48"/>
    </row>
    <row r="80" spans="1:15" x14ac:dyDescent="0.25">
      <c r="N80" s="48"/>
    </row>
    <row r="81" spans="14:14" x14ac:dyDescent="0.25">
      <c r="N81" s="48"/>
    </row>
    <row r="82" spans="14:14" x14ac:dyDescent="0.25">
      <c r="N82" s="48"/>
    </row>
    <row r="83" spans="14:14" x14ac:dyDescent="0.25">
      <c r="N83" s="48"/>
    </row>
    <row r="84" spans="14:14" x14ac:dyDescent="0.25">
      <c r="N84" s="48"/>
    </row>
    <row r="85" spans="14:14" x14ac:dyDescent="0.25">
      <c r="N85" s="48"/>
    </row>
    <row r="86" spans="14:14" x14ac:dyDescent="0.25">
      <c r="N86" s="48"/>
    </row>
    <row r="87" spans="14:14" x14ac:dyDescent="0.25">
      <c r="N87" s="48"/>
    </row>
    <row r="88" spans="14:14" x14ac:dyDescent="0.25">
      <c r="N88" s="48"/>
    </row>
    <row r="89" spans="14:14" x14ac:dyDescent="0.25">
      <c r="N89" s="48"/>
    </row>
    <row r="90" spans="14:14" x14ac:dyDescent="0.25">
      <c r="N90" s="48"/>
    </row>
    <row r="91" spans="14:14" x14ac:dyDescent="0.25">
      <c r="N91" s="48"/>
    </row>
    <row r="92" spans="14:14" x14ac:dyDescent="0.25">
      <c r="N92" s="48"/>
    </row>
    <row r="93" spans="14:14" x14ac:dyDescent="0.25">
      <c r="N93" s="48"/>
    </row>
    <row r="94" spans="14:14" x14ac:dyDescent="0.25">
      <c r="N94" s="48"/>
    </row>
    <row r="95" spans="14:14" x14ac:dyDescent="0.25">
      <c r="N95" s="48"/>
    </row>
    <row r="96" spans="14:14" x14ac:dyDescent="0.25">
      <c r="N96" s="48"/>
    </row>
    <row r="97" spans="14:14" x14ac:dyDescent="0.25">
      <c r="N97" s="48"/>
    </row>
    <row r="98" spans="14:14" x14ac:dyDescent="0.25">
      <c r="N98" s="48"/>
    </row>
    <row r="99" spans="14:14" x14ac:dyDescent="0.25">
      <c r="N99" s="48"/>
    </row>
    <row r="100" spans="14:14" x14ac:dyDescent="0.25">
      <c r="N100" s="48"/>
    </row>
    <row r="101" spans="14:14" x14ac:dyDescent="0.25">
      <c r="N101" s="48"/>
    </row>
    <row r="102" spans="14:14" x14ac:dyDescent="0.25">
      <c r="N102" s="48"/>
    </row>
    <row r="103" spans="14:14" x14ac:dyDescent="0.25">
      <c r="N103" s="48"/>
    </row>
    <row r="104" spans="14:14" x14ac:dyDescent="0.25">
      <c r="N104" s="48"/>
    </row>
    <row r="105" spans="14:14" x14ac:dyDescent="0.25">
      <c r="N105" s="48"/>
    </row>
    <row r="106" spans="14:14" x14ac:dyDescent="0.25">
      <c r="N106" s="48"/>
    </row>
    <row r="107" spans="14:14" x14ac:dyDescent="0.25">
      <c r="N107" s="48"/>
    </row>
    <row r="108" spans="14:14" x14ac:dyDescent="0.25">
      <c r="N108" s="48"/>
    </row>
    <row r="109" spans="14:14" x14ac:dyDescent="0.25">
      <c r="N109" s="48"/>
    </row>
    <row r="110" spans="14:14" x14ac:dyDescent="0.25">
      <c r="N110" s="48"/>
    </row>
    <row r="111" spans="14:14" x14ac:dyDescent="0.25">
      <c r="N111" s="48"/>
    </row>
    <row r="112" spans="14:14" x14ac:dyDescent="0.25">
      <c r="N112" s="48"/>
    </row>
    <row r="113" spans="14:14" x14ac:dyDescent="0.25">
      <c r="N113" s="48"/>
    </row>
    <row r="114" spans="14:14" x14ac:dyDescent="0.25">
      <c r="N114" s="48"/>
    </row>
    <row r="115" spans="14:14" x14ac:dyDescent="0.25">
      <c r="N115" s="48"/>
    </row>
    <row r="116" spans="14:14" x14ac:dyDescent="0.25">
      <c r="N116" s="48"/>
    </row>
    <row r="117" spans="14:14" x14ac:dyDescent="0.25">
      <c r="N117" s="48"/>
    </row>
    <row r="118" spans="14:14" x14ac:dyDescent="0.25">
      <c r="N118" s="48"/>
    </row>
    <row r="119" spans="14:14" x14ac:dyDescent="0.25">
      <c r="N119" s="48"/>
    </row>
    <row r="120" spans="14:14" x14ac:dyDescent="0.25">
      <c r="N120" s="48"/>
    </row>
    <row r="121" spans="14:14" x14ac:dyDescent="0.25">
      <c r="N121" s="48"/>
    </row>
    <row r="122" spans="14:14" x14ac:dyDescent="0.25">
      <c r="N122" s="48"/>
    </row>
    <row r="123" spans="14:14" x14ac:dyDescent="0.25">
      <c r="N123" s="48"/>
    </row>
    <row r="124" spans="14:14" x14ac:dyDescent="0.25">
      <c r="N124" s="48"/>
    </row>
    <row r="125" spans="14:14" x14ac:dyDescent="0.25">
      <c r="N125" s="48"/>
    </row>
    <row r="126" spans="14:14" x14ac:dyDescent="0.25">
      <c r="N126" s="48"/>
    </row>
    <row r="127" spans="14:14" x14ac:dyDescent="0.25">
      <c r="N127" s="48"/>
    </row>
    <row r="128" spans="14:14" x14ac:dyDescent="0.25">
      <c r="N128" s="48"/>
    </row>
    <row r="129" spans="14:14" x14ac:dyDescent="0.25">
      <c r="N129" s="48"/>
    </row>
    <row r="130" spans="14:14" x14ac:dyDescent="0.25">
      <c r="N130" s="48"/>
    </row>
    <row r="131" spans="14:14" x14ac:dyDescent="0.25">
      <c r="N131" s="48"/>
    </row>
    <row r="132" spans="14:14" x14ac:dyDescent="0.25">
      <c r="N132" s="48"/>
    </row>
    <row r="133" spans="14:14" x14ac:dyDescent="0.25">
      <c r="N133" s="52"/>
    </row>
    <row r="134" spans="14:14" x14ac:dyDescent="0.25">
      <c r="N134" s="48"/>
    </row>
    <row r="135" spans="14:14" x14ac:dyDescent="0.25">
      <c r="N135" s="48"/>
    </row>
    <row r="136" spans="14:14" x14ac:dyDescent="0.25">
      <c r="N136" s="48"/>
    </row>
    <row r="137" spans="14:14" x14ac:dyDescent="0.25">
      <c r="N137" s="48"/>
    </row>
    <row r="138" spans="14:14" x14ac:dyDescent="0.25">
      <c r="N138" s="48"/>
    </row>
    <row r="139" spans="14:14" x14ac:dyDescent="0.25">
      <c r="N139" s="48"/>
    </row>
    <row r="140" spans="14:14" x14ac:dyDescent="0.25">
      <c r="N140" s="48"/>
    </row>
    <row r="141" spans="14:14" x14ac:dyDescent="0.25">
      <c r="N141" s="48"/>
    </row>
    <row r="142" spans="14:14" x14ac:dyDescent="0.25">
      <c r="N142" s="48"/>
    </row>
    <row r="143" spans="14:14" x14ac:dyDescent="0.25">
      <c r="N143" s="48"/>
    </row>
    <row r="144" spans="14:14" x14ac:dyDescent="0.25">
      <c r="N144" s="48"/>
    </row>
    <row r="145" spans="14:14" x14ac:dyDescent="0.25">
      <c r="N145" s="48"/>
    </row>
    <row r="146" spans="14:14" x14ac:dyDescent="0.25">
      <c r="N146" s="48"/>
    </row>
    <row r="147" spans="14:14" x14ac:dyDescent="0.25">
      <c r="N147" s="48"/>
    </row>
    <row r="148" spans="14:14" x14ac:dyDescent="0.25">
      <c r="N148" s="48"/>
    </row>
    <row r="149" spans="14:14" x14ac:dyDescent="0.25">
      <c r="N149" s="48"/>
    </row>
    <row r="150" spans="14:14" x14ac:dyDescent="0.25">
      <c r="N150" s="48"/>
    </row>
    <row r="151" spans="14:14" x14ac:dyDescent="0.25">
      <c r="N151" s="48"/>
    </row>
    <row r="152" spans="14:14" x14ac:dyDescent="0.25">
      <c r="N152" s="48"/>
    </row>
    <row r="153" spans="14:14" x14ac:dyDescent="0.25">
      <c r="N153" s="48"/>
    </row>
    <row r="154" spans="14:14" x14ac:dyDescent="0.25">
      <c r="N154" s="48"/>
    </row>
    <row r="155" spans="14:14" x14ac:dyDescent="0.25">
      <c r="N155" s="48"/>
    </row>
    <row r="156" spans="14:14" x14ac:dyDescent="0.25">
      <c r="N156" s="48"/>
    </row>
    <row r="157" spans="14:14" x14ac:dyDescent="0.25">
      <c r="N157" s="48"/>
    </row>
    <row r="158" spans="14:14" x14ac:dyDescent="0.25">
      <c r="N158" s="48"/>
    </row>
    <row r="159" spans="14:14" x14ac:dyDescent="0.25">
      <c r="N159" s="48"/>
    </row>
    <row r="160" spans="14:14" x14ac:dyDescent="0.25">
      <c r="N160" s="48"/>
    </row>
    <row r="161" spans="14:14" x14ac:dyDescent="0.25">
      <c r="N161" s="48"/>
    </row>
    <row r="162" spans="14:14" x14ac:dyDescent="0.25">
      <c r="N162" s="48"/>
    </row>
    <row r="163" spans="14:14" x14ac:dyDescent="0.25">
      <c r="N163" s="48"/>
    </row>
    <row r="164" spans="14:14" x14ac:dyDescent="0.25">
      <c r="N164" s="48"/>
    </row>
    <row r="165" spans="14:14" x14ac:dyDescent="0.25">
      <c r="N165" s="48"/>
    </row>
    <row r="166" spans="14:14" x14ac:dyDescent="0.25">
      <c r="N166" s="48"/>
    </row>
    <row r="167" spans="14:14" x14ac:dyDescent="0.25">
      <c r="N167" s="48"/>
    </row>
    <row r="168" spans="14:14" x14ac:dyDescent="0.25">
      <c r="N168" s="48"/>
    </row>
    <row r="169" spans="14:14" x14ac:dyDescent="0.25">
      <c r="N169" s="48"/>
    </row>
    <row r="170" spans="14:14" x14ac:dyDescent="0.25">
      <c r="N170" s="48"/>
    </row>
    <row r="171" spans="14:14" x14ac:dyDescent="0.25">
      <c r="N171" s="48"/>
    </row>
    <row r="172" spans="14:14" x14ac:dyDescent="0.25">
      <c r="N172" s="48"/>
    </row>
    <row r="173" spans="14:14" x14ac:dyDescent="0.25">
      <c r="N173" s="48"/>
    </row>
    <row r="174" spans="14:14" x14ac:dyDescent="0.25">
      <c r="N174" s="48"/>
    </row>
    <row r="175" spans="14:14" x14ac:dyDescent="0.25">
      <c r="N175" s="48"/>
    </row>
    <row r="176" spans="14:14" x14ac:dyDescent="0.25">
      <c r="N176" s="48"/>
    </row>
    <row r="177" spans="14:14" x14ac:dyDescent="0.25">
      <c r="N177" s="48"/>
    </row>
    <row r="178" spans="14:14" x14ac:dyDescent="0.25">
      <c r="N178" s="48"/>
    </row>
    <row r="179" spans="14:14" x14ac:dyDescent="0.25">
      <c r="N179" s="48"/>
    </row>
    <row r="180" spans="14:14" x14ac:dyDescent="0.25">
      <c r="N180" s="48"/>
    </row>
    <row r="181" spans="14:14" x14ac:dyDescent="0.25">
      <c r="N181" s="48"/>
    </row>
    <row r="182" spans="14:14" x14ac:dyDescent="0.25">
      <c r="N182" s="48"/>
    </row>
    <row r="183" spans="14:14" x14ac:dyDescent="0.25">
      <c r="N183" s="48"/>
    </row>
    <row r="184" spans="14:14" x14ac:dyDescent="0.25">
      <c r="N184" s="48"/>
    </row>
    <row r="185" spans="14:14" x14ac:dyDescent="0.25">
      <c r="N185" s="48"/>
    </row>
    <row r="186" spans="14:14" x14ac:dyDescent="0.25">
      <c r="N186" s="48"/>
    </row>
    <row r="187" spans="14:14" x14ac:dyDescent="0.25">
      <c r="N187" s="48"/>
    </row>
    <row r="188" spans="14:14" x14ac:dyDescent="0.25">
      <c r="N188" s="48"/>
    </row>
    <row r="189" spans="14:14" x14ac:dyDescent="0.25">
      <c r="N189" s="48"/>
    </row>
    <row r="190" spans="14:14" x14ac:dyDescent="0.25">
      <c r="N190" s="48"/>
    </row>
    <row r="191" spans="14:14" x14ac:dyDescent="0.25">
      <c r="N191" s="48"/>
    </row>
    <row r="192" spans="14:14" x14ac:dyDescent="0.25">
      <c r="N192" s="48"/>
    </row>
    <row r="193" spans="14:14" x14ac:dyDescent="0.25">
      <c r="N193" s="48"/>
    </row>
    <row r="194" spans="14:14" x14ac:dyDescent="0.25">
      <c r="N194" s="48"/>
    </row>
    <row r="195" spans="14:14" x14ac:dyDescent="0.25">
      <c r="N195" s="48"/>
    </row>
    <row r="196" spans="14:14" x14ac:dyDescent="0.25">
      <c r="N196" s="48"/>
    </row>
    <row r="197" spans="14:14" x14ac:dyDescent="0.25">
      <c r="N197" s="48"/>
    </row>
    <row r="198" spans="14:14" x14ac:dyDescent="0.25">
      <c r="N198" s="48"/>
    </row>
    <row r="199" spans="14:14" x14ac:dyDescent="0.25">
      <c r="N199" s="48"/>
    </row>
    <row r="200" spans="14:14" x14ac:dyDescent="0.25">
      <c r="N200" s="48"/>
    </row>
    <row r="201" spans="14:14" x14ac:dyDescent="0.25">
      <c r="N201" s="48"/>
    </row>
    <row r="202" spans="14:14" x14ac:dyDescent="0.25">
      <c r="N202" s="48"/>
    </row>
    <row r="203" spans="14:14" x14ac:dyDescent="0.25">
      <c r="N203" s="48"/>
    </row>
    <row r="204" spans="14:14" x14ac:dyDescent="0.25">
      <c r="N204" s="48"/>
    </row>
    <row r="205" spans="14:14" x14ac:dyDescent="0.25">
      <c r="N205" s="48"/>
    </row>
    <row r="206" spans="14:14" x14ac:dyDescent="0.25">
      <c r="N206" s="48"/>
    </row>
    <row r="207" spans="14:14" x14ac:dyDescent="0.25">
      <c r="N207" s="48"/>
    </row>
    <row r="208" spans="14:14" x14ac:dyDescent="0.25">
      <c r="N208" s="48"/>
    </row>
    <row r="209" spans="14:14" x14ac:dyDescent="0.25">
      <c r="N209" s="48"/>
    </row>
    <row r="210" spans="14:14" x14ac:dyDescent="0.25">
      <c r="N210" s="48"/>
    </row>
    <row r="211" spans="14:14" x14ac:dyDescent="0.25">
      <c r="N211" s="48"/>
    </row>
    <row r="212" spans="14:14" x14ac:dyDescent="0.25">
      <c r="N212" s="48"/>
    </row>
    <row r="213" spans="14:14" x14ac:dyDescent="0.25">
      <c r="N213" s="48"/>
    </row>
    <row r="214" spans="14:14" x14ac:dyDescent="0.25">
      <c r="N214" s="48"/>
    </row>
    <row r="215" spans="14:14" x14ac:dyDescent="0.25">
      <c r="N215" s="48"/>
    </row>
    <row r="216" spans="14:14" x14ac:dyDescent="0.25">
      <c r="N216" s="48"/>
    </row>
    <row r="217" spans="14:14" x14ac:dyDescent="0.25">
      <c r="N217" s="48"/>
    </row>
    <row r="218" spans="14:14" x14ac:dyDescent="0.25">
      <c r="N218" s="48"/>
    </row>
    <row r="219" spans="14:14" x14ac:dyDescent="0.25">
      <c r="N219" s="48"/>
    </row>
    <row r="220" spans="14:14" x14ac:dyDescent="0.25">
      <c r="N220" s="48"/>
    </row>
    <row r="221" spans="14:14" x14ac:dyDescent="0.25">
      <c r="N221" s="48"/>
    </row>
    <row r="222" spans="14:14" x14ac:dyDescent="0.25">
      <c r="N222" s="48"/>
    </row>
    <row r="223" spans="14:14" x14ac:dyDescent="0.25">
      <c r="N223" s="48"/>
    </row>
    <row r="224" spans="14:14" x14ac:dyDescent="0.25">
      <c r="N224" s="48"/>
    </row>
    <row r="225" spans="14:14" x14ac:dyDescent="0.25">
      <c r="N225" s="48"/>
    </row>
    <row r="226" spans="14:14" x14ac:dyDescent="0.25">
      <c r="N226" s="48"/>
    </row>
    <row r="227" spans="14:14" x14ac:dyDescent="0.25">
      <c r="N227" s="48"/>
    </row>
    <row r="228" spans="14:14" x14ac:dyDescent="0.25">
      <c r="N228" s="48"/>
    </row>
    <row r="229" spans="14:14" x14ac:dyDescent="0.25">
      <c r="N229" s="48"/>
    </row>
    <row r="230" spans="14:14" x14ac:dyDescent="0.25">
      <c r="N230" s="48"/>
    </row>
    <row r="231" spans="14:14" x14ac:dyDescent="0.25">
      <c r="N231" s="48"/>
    </row>
    <row r="232" spans="14:14" x14ac:dyDescent="0.25">
      <c r="N232" s="48"/>
    </row>
    <row r="233" spans="14:14" x14ac:dyDescent="0.25">
      <c r="N233" s="48"/>
    </row>
    <row r="234" spans="14:14" x14ac:dyDescent="0.25">
      <c r="N234" s="48"/>
    </row>
    <row r="235" spans="14:14" x14ac:dyDescent="0.25">
      <c r="N235" s="48"/>
    </row>
    <row r="236" spans="14:14" x14ac:dyDescent="0.25">
      <c r="N236" s="48"/>
    </row>
    <row r="237" spans="14:14" x14ac:dyDescent="0.25">
      <c r="N237" s="48"/>
    </row>
    <row r="238" spans="14:14" x14ac:dyDescent="0.25">
      <c r="N238" s="48"/>
    </row>
    <row r="239" spans="14:14" x14ac:dyDescent="0.25">
      <c r="N239" s="48"/>
    </row>
    <row r="240" spans="14:14" x14ac:dyDescent="0.25">
      <c r="N240" s="48"/>
    </row>
    <row r="241" spans="14:14" x14ac:dyDescent="0.25">
      <c r="N241" s="48"/>
    </row>
    <row r="242" spans="14:14" x14ac:dyDescent="0.25">
      <c r="N242" s="48"/>
    </row>
    <row r="243" spans="14:14" x14ac:dyDescent="0.25">
      <c r="N243" s="48"/>
    </row>
    <row r="244" spans="14:14" x14ac:dyDescent="0.25">
      <c r="N244" s="48"/>
    </row>
    <row r="245" spans="14:14" x14ac:dyDescent="0.25">
      <c r="N245" s="51"/>
    </row>
    <row r="246" spans="14:14" x14ac:dyDescent="0.25">
      <c r="N246" s="51"/>
    </row>
    <row r="247" spans="14:14" x14ac:dyDescent="0.25">
      <c r="N247" s="54"/>
    </row>
    <row r="248" spans="14:14" x14ac:dyDescent="0.25">
      <c r="N248" s="54"/>
    </row>
    <row r="249" spans="14:14" x14ac:dyDescent="0.25">
      <c r="N249" s="54"/>
    </row>
    <row r="250" spans="14:14" x14ac:dyDescent="0.25">
      <c r="N250" s="54"/>
    </row>
    <row r="251" spans="14:14" x14ac:dyDescent="0.25">
      <c r="N251" s="54"/>
    </row>
    <row r="252" spans="14:14" x14ac:dyDescent="0.25">
      <c r="N252" s="54"/>
    </row>
    <row r="253" spans="14:14" x14ac:dyDescent="0.25">
      <c r="N253" s="54"/>
    </row>
    <row r="254" spans="14:14" x14ac:dyDescent="0.25">
      <c r="N254" s="54"/>
    </row>
    <row r="255" spans="14:14" x14ac:dyDescent="0.25">
      <c r="N255" s="54"/>
    </row>
    <row r="256" spans="14:14" x14ac:dyDescent="0.25">
      <c r="N256" s="54"/>
    </row>
    <row r="257" spans="14:14" x14ac:dyDescent="0.25">
      <c r="N257" s="54"/>
    </row>
    <row r="258" spans="14:14" x14ac:dyDescent="0.25">
      <c r="N258" s="54"/>
    </row>
  </sheetData>
  <mergeCells count="1">
    <mergeCell ref="A1:O1"/>
  </mergeCells>
  <phoneticPr fontId="10" type="noConversion"/>
  <pageMargins left="0.25" right="0.25" top="0.75" bottom="0.75" header="0.3" footer="0.3"/>
  <pageSetup paperSize="9" scale="63" fitToHeight="0" orientation="landscape" r:id="rId1"/>
  <rowBreaks count="1" manualBreakCount="1">
    <brk id="28" max="16383" man="1"/>
  </rowBreak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350"/>
  <sheetViews>
    <sheetView view="pageBreakPreview" zoomScale="90" zoomScaleNormal="98" zoomScaleSheetLayoutView="90" workbookViewId="0">
      <pane ySplit="1" topLeftCell="A2" activePane="bottomLeft" state="frozen"/>
      <selection pane="bottomLeft" activeCell="O2" sqref="O1:R1048576"/>
    </sheetView>
  </sheetViews>
  <sheetFormatPr defaultRowHeight="15" x14ac:dyDescent="0.25"/>
  <cols>
    <col min="1" max="1" width="12.7109375" customWidth="1"/>
    <col min="2" max="2" width="12.5703125" customWidth="1"/>
    <col min="3" max="3" width="16.140625" customWidth="1"/>
    <col min="4" max="4" width="21.5703125" customWidth="1"/>
    <col min="5" max="5" width="21" customWidth="1"/>
    <col min="6" max="6" width="10.5703125" customWidth="1"/>
    <col min="7" max="7" width="8.5703125" customWidth="1"/>
    <col min="8" max="8" width="16.85546875" customWidth="1"/>
    <col min="9" max="9" width="20.85546875" customWidth="1"/>
    <col min="10" max="10" width="21" customWidth="1"/>
    <col min="11" max="11" width="18.5703125" customWidth="1"/>
    <col min="12" max="12" width="17" customWidth="1"/>
    <col min="13" max="13" width="16.140625" customWidth="1"/>
    <col min="14" max="14" width="18.140625" customWidth="1"/>
  </cols>
  <sheetData>
    <row r="1" spans="1:15" ht="72.75" customHeight="1" x14ac:dyDescent="0.85">
      <c r="A1" s="518" t="s">
        <v>17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</row>
    <row r="2" spans="1:15" ht="183" customHeight="1" x14ac:dyDescent="0.25">
      <c r="A2" s="62" t="s">
        <v>36</v>
      </c>
      <c r="B2" s="60" t="s">
        <v>12</v>
      </c>
      <c r="C2" s="60" t="s">
        <v>221</v>
      </c>
      <c r="D2" s="60" t="s">
        <v>22</v>
      </c>
      <c r="E2" s="60" t="s">
        <v>23</v>
      </c>
      <c r="F2" s="61" t="s">
        <v>2</v>
      </c>
      <c r="G2" s="60" t="s">
        <v>24</v>
      </c>
      <c r="H2" s="58" t="s">
        <v>37</v>
      </c>
      <c r="I2" s="60" t="s">
        <v>15</v>
      </c>
      <c r="J2" s="60" t="s">
        <v>1</v>
      </c>
      <c r="K2" s="60" t="s">
        <v>10</v>
      </c>
      <c r="L2" s="60" t="s">
        <v>11</v>
      </c>
      <c r="M2" s="60" t="s">
        <v>21</v>
      </c>
      <c r="N2" s="60" t="s">
        <v>29</v>
      </c>
      <c r="O2" s="62" t="s">
        <v>20</v>
      </c>
    </row>
    <row r="3" spans="1:15" s="7" customFormat="1" ht="102" customHeight="1" x14ac:dyDescent="0.3">
      <c r="A3" s="111">
        <f t="shared" ref="A3:A9" si="0">ROW()-2</f>
        <v>1</v>
      </c>
      <c r="B3" s="87" t="s">
        <v>638</v>
      </c>
      <c r="C3" s="87" t="s">
        <v>224</v>
      </c>
      <c r="D3" s="87" t="s">
        <v>134</v>
      </c>
      <c r="E3" s="89">
        <f>SUM(Таблица29[[#This Row],[Средний балл аттестата]:[Балл первоочередной]])</f>
        <v>104.61</v>
      </c>
      <c r="F3" s="87">
        <v>4.6100000000000003</v>
      </c>
      <c r="G3" s="102"/>
      <c r="H3" s="102">
        <v>100</v>
      </c>
      <c r="I3" s="87" t="s">
        <v>476</v>
      </c>
      <c r="J3" s="87" t="s">
        <v>17</v>
      </c>
      <c r="K3" s="87"/>
      <c r="L3" s="87"/>
      <c r="M3" s="103" t="s">
        <v>42</v>
      </c>
      <c r="N3" s="87" t="s">
        <v>168</v>
      </c>
      <c r="O3" s="109" t="s">
        <v>42</v>
      </c>
    </row>
    <row r="4" spans="1:15" s="7" customFormat="1" ht="104.25" customHeight="1" x14ac:dyDescent="0.25">
      <c r="A4" s="111">
        <f t="shared" si="0"/>
        <v>2</v>
      </c>
      <c r="B4" s="87" t="s">
        <v>385</v>
      </c>
      <c r="C4" s="87" t="s">
        <v>222</v>
      </c>
      <c r="D4" s="87" t="s">
        <v>134</v>
      </c>
      <c r="E4" s="89">
        <f>SUM(Таблица29[[#This Row],[Средний балл аттестата]:[Балл первоочередной]])</f>
        <v>104.47</v>
      </c>
      <c r="F4" s="89">
        <v>4.47</v>
      </c>
      <c r="G4" s="89"/>
      <c r="H4" s="89">
        <v>100</v>
      </c>
      <c r="I4" s="87" t="s">
        <v>476</v>
      </c>
      <c r="J4" s="87" t="s">
        <v>17</v>
      </c>
      <c r="K4" s="87" t="s">
        <v>5</v>
      </c>
      <c r="L4" s="87"/>
      <c r="M4" s="87" t="s">
        <v>42</v>
      </c>
      <c r="N4" s="87" t="s">
        <v>168</v>
      </c>
      <c r="O4" s="109" t="s">
        <v>42</v>
      </c>
    </row>
    <row r="5" spans="1:15" s="411" customFormat="1" ht="37.5" x14ac:dyDescent="0.25">
      <c r="A5" s="111">
        <f t="shared" si="0"/>
        <v>3</v>
      </c>
      <c r="B5" s="87" t="s">
        <v>688</v>
      </c>
      <c r="C5" s="87" t="s">
        <v>222</v>
      </c>
      <c r="D5" s="87" t="s">
        <v>134</v>
      </c>
      <c r="E5" s="89">
        <f>SUM(Таблица29[[#This Row],[Средний балл аттестата]:[Балл первоочередной]])</f>
        <v>104</v>
      </c>
      <c r="F5" s="89">
        <v>4</v>
      </c>
      <c r="G5" s="87"/>
      <c r="H5" s="87">
        <v>100</v>
      </c>
      <c r="I5" s="87" t="s">
        <v>477</v>
      </c>
      <c r="J5" s="87" t="s">
        <v>17</v>
      </c>
      <c r="K5" s="87"/>
      <c r="L5" s="87"/>
      <c r="M5" s="87" t="s">
        <v>42</v>
      </c>
      <c r="N5" s="87" t="s">
        <v>168</v>
      </c>
      <c r="O5" s="109" t="s">
        <v>44</v>
      </c>
    </row>
    <row r="6" spans="1:15" s="7" customFormat="1" ht="117" customHeight="1" x14ac:dyDescent="0.25">
      <c r="A6" s="400">
        <f t="shared" si="0"/>
        <v>4</v>
      </c>
      <c r="B6" s="208" t="s">
        <v>533</v>
      </c>
      <c r="C6" s="216" t="s">
        <v>223</v>
      </c>
      <c r="D6" s="208" t="s">
        <v>134</v>
      </c>
      <c r="E6" s="89">
        <f>SUM(Таблица29[[#This Row],[Средний балл аттестата]:[Балл первоочередной]])</f>
        <v>103.81</v>
      </c>
      <c r="F6" s="207">
        <v>3.81</v>
      </c>
      <c r="G6" s="207"/>
      <c r="H6" s="207">
        <v>100</v>
      </c>
      <c r="I6" s="208" t="s">
        <v>476</v>
      </c>
      <c r="J6" s="208" t="s">
        <v>33</v>
      </c>
      <c r="K6" s="208" t="s">
        <v>5</v>
      </c>
      <c r="L6" s="208" t="s">
        <v>17</v>
      </c>
      <c r="M6" s="208" t="s">
        <v>42</v>
      </c>
      <c r="N6" s="208" t="s">
        <v>556</v>
      </c>
      <c r="O6" s="218" t="s">
        <v>42</v>
      </c>
    </row>
    <row r="7" spans="1:15" s="7" customFormat="1" ht="37.5" x14ac:dyDescent="0.25">
      <c r="A7" s="111">
        <f t="shared" si="0"/>
        <v>5</v>
      </c>
      <c r="B7" s="90" t="s">
        <v>613</v>
      </c>
      <c r="C7" s="90" t="s">
        <v>222</v>
      </c>
      <c r="D7" s="90" t="s">
        <v>134</v>
      </c>
      <c r="E7" s="89">
        <f>SUM(Таблица29[[#This Row],[Средний балл аттестата]:[Балл первоочередной]])</f>
        <v>103.8</v>
      </c>
      <c r="F7" s="89">
        <v>3.8</v>
      </c>
      <c r="G7" s="87"/>
      <c r="H7" s="87">
        <v>100</v>
      </c>
      <c r="I7" s="87" t="s">
        <v>476</v>
      </c>
      <c r="J7" s="87" t="s">
        <v>17</v>
      </c>
      <c r="K7" s="87" t="s">
        <v>33</v>
      </c>
      <c r="L7" s="87" t="s">
        <v>360</v>
      </c>
      <c r="M7" s="87" t="s">
        <v>42</v>
      </c>
      <c r="N7" s="87" t="s">
        <v>168</v>
      </c>
      <c r="O7" s="109" t="s">
        <v>42</v>
      </c>
    </row>
    <row r="8" spans="1:15" s="85" customFormat="1" ht="37.5" x14ac:dyDescent="0.3">
      <c r="A8" s="104">
        <f t="shared" si="0"/>
        <v>6</v>
      </c>
      <c r="B8" s="103" t="s">
        <v>1191</v>
      </c>
      <c r="C8" s="90" t="s">
        <v>1112</v>
      </c>
      <c r="D8" s="103" t="s">
        <v>134</v>
      </c>
      <c r="E8" s="89">
        <f>SUM(Таблица29[[#This Row],[Средний балл аттестата]:[Балл первоочередной]])</f>
        <v>5</v>
      </c>
      <c r="F8" s="89">
        <v>5</v>
      </c>
      <c r="G8" s="87"/>
      <c r="H8" s="87"/>
      <c r="I8" s="88" t="s">
        <v>477</v>
      </c>
      <c r="J8" s="87" t="s">
        <v>17</v>
      </c>
      <c r="K8" s="87"/>
      <c r="L8" s="87"/>
      <c r="M8" s="216" t="s">
        <v>42</v>
      </c>
      <c r="N8" s="87" t="s">
        <v>42</v>
      </c>
      <c r="O8" s="109" t="s">
        <v>42</v>
      </c>
    </row>
    <row r="9" spans="1:15" s="7" customFormat="1" ht="37.5" x14ac:dyDescent="0.3">
      <c r="A9" s="111">
        <f t="shared" si="0"/>
        <v>7</v>
      </c>
      <c r="B9" s="103" t="s">
        <v>1214</v>
      </c>
      <c r="C9" s="90" t="s">
        <v>1112</v>
      </c>
      <c r="D9" s="103" t="s">
        <v>134</v>
      </c>
      <c r="E9" s="89">
        <f>SUM(Таблица29[[#This Row],[Средний балл аттестата]:[Балл первоочередной]])</f>
        <v>5</v>
      </c>
      <c r="F9" s="89">
        <v>5</v>
      </c>
      <c r="G9" s="87"/>
      <c r="H9" s="87"/>
      <c r="I9" s="87" t="s">
        <v>477</v>
      </c>
      <c r="J9" s="87" t="s">
        <v>17</v>
      </c>
      <c r="K9" s="87"/>
      <c r="L9" s="87"/>
      <c r="M9" s="87" t="s">
        <v>42</v>
      </c>
      <c r="N9" s="87" t="s">
        <v>42</v>
      </c>
      <c r="O9" s="109" t="s">
        <v>44</v>
      </c>
    </row>
    <row r="10" spans="1:15" s="7" customFormat="1" ht="37.5" x14ac:dyDescent="0.25">
      <c r="A10" s="111">
        <f xml:space="preserve"> ROW() - 2</f>
        <v>8</v>
      </c>
      <c r="B10" s="90" t="s">
        <v>89</v>
      </c>
      <c r="C10" s="90" t="s">
        <v>223</v>
      </c>
      <c r="D10" s="87" t="s">
        <v>134</v>
      </c>
      <c r="E10" s="89">
        <f>SUM(Таблица29[[#This Row],[Средний балл аттестата]:[Балл первоочередной]])</f>
        <v>4.9400000000000004</v>
      </c>
      <c r="F10" s="89">
        <v>4.9400000000000004</v>
      </c>
      <c r="G10" s="87"/>
      <c r="H10" s="87"/>
      <c r="I10" s="87" t="s">
        <v>477</v>
      </c>
      <c r="J10" s="87" t="s">
        <v>17</v>
      </c>
      <c r="K10" s="87"/>
      <c r="L10" s="87"/>
      <c r="M10" s="87" t="s">
        <v>42</v>
      </c>
      <c r="N10" s="87"/>
      <c r="O10" s="109" t="s">
        <v>42</v>
      </c>
    </row>
    <row r="11" spans="1:15" s="7" customFormat="1" ht="37.5" x14ac:dyDescent="0.25">
      <c r="A11" s="111">
        <f t="shared" ref="A11:A18" si="1">ROW()-2</f>
        <v>9</v>
      </c>
      <c r="B11" s="87" t="s">
        <v>555</v>
      </c>
      <c r="C11" s="87" t="s">
        <v>223</v>
      </c>
      <c r="D11" s="88" t="s">
        <v>134</v>
      </c>
      <c r="E11" s="89">
        <f>SUM(Таблица29[[#This Row],[Средний балл аттестата]:[Балл первоочередной]])</f>
        <v>4.9000000000000004</v>
      </c>
      <c r="F11" s="89">
        <v>4.9000000000000004</v>
      </c>
      <c r="G11" s="87"/>
      <c r="H11" s="87"/>
      <c r="I11" s="87" t="s">
        <v>477</v>
      </c>
      <c r="J11" s="87" t="s">
        <v>17</v>
      </c>
      <c r="K11" s="87"/>
      <c r="L11" s="87"/>
      <c r="M11" s="87" t="s">
        <v>42</v>
      </c>
      <c r="N11" s="87"/>
      <c r="O11" s="109" t="s">
        <v>44</v>
      </c>
    </row>
    <row r="12" spans="1:15" s="7" customFormat="1" ht="37.5" x14ac:dyDescent="0.25">
      <c r="A12" s="111">
        <f t="shared" si="1"/>
        <v>10</v>
      </c>
      <c r="B12" s="90" t="s">
        <v>487</v>
      </c>
      <c r="C12" s="90" t="s">
        <v>222</v>
      </c>
      <c r="D12" s="89" t="s">
        <v>134</v>
      </c>
      <c r="E12" s="89">
        <f>SUM(Таблица29[[#This Row],[Средний балл аттестата]:[Балл первоочередной]])</f>
        <v>4.88</v>
      </c>
      <c r="F12" s="89">
        <v>4.88</v>
      </c>
      <c r="G12" s="87"/>
      <c r="H12" s="87"/>
      <c r="I12" s="87" t="s">
        <v>476</v>
      </c>
      <c r="J12" s="87" t="s">
        <v>17</v>
      </c>
      <c r="K12" s="87" t="s">
        <v>33</v>
      </c>
      <c r="L12" s="87"/>
      <c r="M12" s="87" t="s">
        <v>42</v>
      </c>
      <c r="N12" s="87" t="s">
        <v>168</v>
      </c>
      <c r="O12" s="109" t="s">
        <v>44</v>
      </c>
    </row>
    <row r="13" spans="1:15" s="7" customFormat="1" ht="37.5" x14ac:dyDescent="0.25">
      <c r="A13" s="111">
        <f t="shared" si="1"/>
        <v>11</v>
      </c>
      <c r="B13" s="87" t="s">
        <v>1060</v>
      </c>
      <c r="C13" s="87" t="s">
        <v>222</v>
      </c>
      <c r="D13" s="87" t="s">
        <v>134</v>
      </c>
      <c r="E13" s="89">
        <f>SUM(Таблица29[[#This Row],[Средний балл аттестата]:[Балл первоочередной]])</f>
        <v>4.83</v>
      </c>
      <c r="F13" s="89">
        <v>4.83</v>
      </c>
      <c r="G13" s="87"/>
      <c r="H13" s="87"/>
      <c r="I13" s="90" t="s">
        <v>476</v>
      </c>
      <c r="J13" s="87" t="s">
        <v>17</v>
      </c>
      <c r="K13" s="87"/>
      <c r="L13" s="87"/>
      <c r="M13" s="87" t="s">
        <v>42</v>
      </c>
      <c r="N13" s="87" t="s">
        <v>42</v>
      </c>
      <c r="O13" s="109" t="s">
        <v>42</v>
      </c>
    </row>
    <row r="14" spans="1:15" s="427" customFormat="1" ht="37.5" x14ac:dyDescent="0.25">
      <c r="A14" s="111">
        <f t="shared" si="1"/>
        <v>12</v>
      </c>
      <c r="B14" s="90" t="s">
        <v>882</v>
      </c>
      <c r="C14" s="90" t="s">
        <v>222</v>
      </c>
      <c r="D14" s="87" t="s">
        <v>134</v>
      </c>
      <c r="E14" s="89">
        <f>SUM(Таблица29[[#This Row],[Средний балл аттестата]:[Балл первоочередной]])</f>
        <v>4.82</v>
      </c>
      <c r="F14" s="89">
        <v>4.82</v>
      </c>
      <c r="G14" s="89"/>
      <c r="H14" s="89"/>
      <c r="I14" s="87" t="s">
        <v>476</v>
      </c>
      <c r="J14" s="87" t="s">
        <v>17</v>
      </c>
      <c r="K14" s="87" t="s">
        <v>110</v>
      </c>
      <c r="L14" s="87"/>
      <c r="M14" s="87" t="s">
        <v>42</v>
      </c>
      <c r="N14" s="87" t="s">
        <v>42</v>
      </c>
      <c r="O14" s="109" t="s">
        <v>44</v>
      </c>
    </row>
    <row r="15" spans="1:15" s="7" customFormat="1" ht="37.5" x14ac:dyDescent="0.25">
      <c r="A15" s="111">
        <f t="shared" si="1"/>
        <v>13</v>
      </c>
      <c r="B15" s="87" t="s">
        <v>1044</v>
      </c>
      <c r="C15" s="87" t="s">
        <v>223</v>
      </c>
      <c r="D15" s="88" t="s">
        <v>134</v>
      </c>
      <c r="E15" s="89">
        <f>SUM(Таблица29[[#This Row],[Средний балл аттестата]:[Балл первоочередной]])</f>
        <v>4.82</v>
      </c>
      <c r="F15" s="87">
        <v>4.82</v>
      </c>
      <c r="G15" s="89"/>
      <c r="H15" s="89"/>
      <c r="I15" s="87" t="s">
        <v>477</v>
      </c>
      <c r="J15" s="87" t="s">
        <v>17</v>
      </c>
      <c r="K15" s="87" t="s">
        <v>6</v>
      </c>
      <c r="L15" s="87"/>
      <c r="M15" s="87" t="s">
        <v>42</v>
      </c>
      <c r="N15" s="87"/>
      <c r="O15" s="109" t="s">
        <v>42</v>
      </c>
    </row>
    <row r="16" spans="1:15" s="7" customFormat="1" ht="37.5" x14ac:dyDescent="0.25">
      <c r="A16" s="111">
        <f t="shared" si="1"/>
        <v>14</v>
      </c>
      <c r="B16" s="90" t="s">
        <v>612</v>
      </c>
      <c r="C16" s="90" t="s">
        <v>222</v>
      </c>
      <c r="D16" s="87" t="s">
        <v>134</v>
      </c>
      <c r="E16" s="89">
        <f>SUM(Таблица29[[#This Row],[Средний балл аттестата]:[Балл первоочередной]])</f>
        <v>4.8099999999999996</v>
      </c>
      <c r="F16" s="89">
        <v>4.8099999999999996</v>
      </c>
      <c r="G16" s="87"/>
      <c r="H16" s="87"/>
      <c r="I16" s="87" t="s">
        <v>476</v>
      </c>
      <c r="J16" s="87" t="s">
        <v>17</v>
      </c>
      <c r="K16" s="87"/>
      <c r="L16" s="87"/>
      <c r="M16" s="87" t="s">
        <v>42</v>
      </c>
      <c r="N16" s="87" t="s">
        <v>42</v>
      </c>
      <c r="O16" s="109" t="s">
        <v>42</v>
      </c>
    </row>
    <row r="17" spans="1:15" s="7" customFormat="1" ht="37.5" x14ac:dyDescent="0.25">
      <c r="A17" s="111">
        <f t="shared" si="1"/>
        <v>15</v>
      </c>
      <c r="B17" s="87" t="s">
        <v>614</v>
      </c>
      <c r="C17" s="87" t="s">
        <v>222</v>
      </c>
      <c r="D17" s="87" t="s">
        <v>134</v>
      </c>
      <c r="E17" s="89">
        <f>SUM(Таблица29[[#This Row],[Средний балл аттестата]:[Балл первоочередной]])</f>
        <v>4.8099999999999996</v>
      </c>
      <c r="F17" s="89">
        <v>4.8099999999999996</v>
      </c>
      <c r="G17" s="87"/>
      <c r="H17" s="87"/>
      <c r="I17" s="87" t="s">
        <v>476</v>
      </c>
      <c r="J17" s="87" t="s">
        <v>17</v>
      </c>
      <c r="K17" s="87" t="s">
        <v>5</v>
      </c>
      <c r="L17" s="87"/>
      <c r="M17" s="87" t="s">
        <v>42</v>
      </c>
      <c r="N17" s="87" t="s">
        <v>42</v>
      </c>
      <c r="O17" s="109" t="s">
        <v>42</v>
      </c>
    </row>
    <row r="18" spans="1:15" s="7" customFormat="1" ht="37.5" x14ac:dyDescent="0.25">
      <c r="A18" s="111">
        <f t="shared" si="1"/>
        <v>16</v>
      </c>
      <c r="B18" s="87" t="s">
        <v>689</v>
      </c>
      <c r="C18" s="87" t="s">
        <v>222</v>
      </c>
      <c r="D18" s="87" t="s">
        <v>134</v>
      </c>
      <c r="E18" s="89">
        <f>SUM(Таблица29[[#This Row],[Средний балл аттестата]:[Балл первоочередной]])</f>
        <v>4.79</v>
      </c>
      <c r="F18" s="89">
        <v>4.79</v>
      </c>
      <c r="G18" s="87"/>
      <c r="H18" s="87"/>
      <c r="I18" s="87" t="s">
        <v>476</v>
      </c>
      <c r="J18" s="87" t="s">
        <v>17</v>
      </c>
      <c r="K18" s="87"/>
      <c r="L18" s="87"/>
      <c r="M18" s="87" t="s">
        <v>42</v>
      </c>
      <c r="N18" s="87" t="s">
        <v>42</v>
      </c>
      <c r="O18" s="109" t="s">
        <v>44</v>
      </c>
    </row>
    <row r="19" spans="1:15" s="7" customFormat="1" ht="37.5" x14ac:dyDescent="0.25">
      <c r="A19" s="111">
        <f xml:space="preserve"> ROW() - 2</f>
        <v>17</v>
      </c>
      <c r="B19" s="90" t="s">
        <v>153</v>
      </c>
      <c r="C19" s="90" t="s">
        <v>224</v>
      </c>
      <c r="D19" s="87" t="s">
        <v>134</v>
      </c>
      <c r="E19" s="89">
        <f>SUM(Таблица29[[#This Row],[Средний балл аттестата]:[Балл первоочередной]])</f>
        <v>4.78</v>
      </c>
      <c r="F19" s="89">
        <v>4.78</v>
      </c>
      <c r="G19" s="89"/>
      <c r="H19" s="89"/>
      <c r="I19" s="87" t="s">
        <v>477</v>
      </c>
      <c r="J19" s="87" t="s">
        <v>33</v>
      </c>
      <c r="K19" s="87" t="s">
        <v>17</v>
      </c>
      <c r="L19" s="87"/>
      <c r="M19" s="87" t="s">
        <v>42</v>
      </c>
      <c r="N19" s="87" t="s">
        <v>42</v>
      </c>
      <c r="O19" s="109" t="s">
        <v>42</v>
      </c>
    </row>
    <row r="20" spans="1:15" s="7" customFormat="1" ht="37.5" x14ac:dyDescent="0.25">
      <c r="A20" s="111">
        <f>ROW()-2</f>
        <v>18</v>
      </c>
      <c r="B20" s="87" t="s">
        <v>250</v>
      </c>
      <c r="C20" s="87" t="s">
        <v>223</v>
      </c>
      <c r="D20" s="87" t="s">
        <v>134</v>
      </c>
      <c r="E20" s="89">
        <f>SUM(Таблица29[[#This Row],[Средний балл аттестата]:[Балл первоочередной]])</f>
        <v>4.76</v>
      </c>
      <c r="F20" s="89">
        <v>4.76</v>
      </c>
      <c r="G20" s="87"/>
      <c r="H20" s="87"/>
      <c r="I20" s="87" t="s">
        <v>477</v>
      </c>
      <c r="J20" s="87" t="s">
        <v>17</v>
      </c>
      <c r="K20" s="87" t="s">
        <v>33</v>
      </c>
      <c r="L20" s="87"/>
      <c r="M20" s="87" t="s">
        <v>42</v>
      </c>
      <c r="N20" s="87"/>
      <c r="O20" s="109" t="s">
        <v>42</v>
      </c>
    </row>
    <row r="21" spans="1:15" s="7" customFormat="1" ht="37.5" x14ac:dyDescent="0.25">
      <c r="A21" s="111">
        <f>ROW()-2</f>
        <v>19</v>
      </c>
      <c r="B21" s="87" t="s">
        <v>622</v>
      </c>
      <c r="C21" s="87" t="s">
        <v>222</v>
      </c>
      <c r="D21" s="87" t="s">
        <v>134</v>
      </c>
      <c r="E21" s="89">
        <f>SUM(Таблица29[[#This Row],[Средний балл аттестата]:[Балл первоочередной]])</f>
        <v>4.75</v>
      </c>
      <c r="F21" s="89">
        <v>4.75</v>
      </c>
      <c r="G21" s="87"/>
      <c r="H21" s="87"/>
      <c r="I21" s="90" t="s">
        <v>476</v>
      </c>
      <c r="J21" s="87" t="s">
        <v>17</v>
      </c>
      <c r="K21" s="87" t="s">
        <v>115</v>
      </c>
      <c r="L21" s="87"/>
      <c r="M21" s="87" t="s">
        <v>42</v>
      </c>
      <c r="N21" s="87" t="s">
        <v>42</v>
      </c>
      <c r="O21" s="109" t="s">
        <v>42</v>
      </c>
    </row>
    <row r="22" spans="1:15" s="7" customFormat="1" ht="37.5" x14ac:dyDescent="0.25">
      <c r="A22" s="111">
        <f xml:space="preserve"> ROW() - 2</f>
        <v>20</v>
      </c>
      <c r="B22" s="90" t="s">
        <v>101</v>
      </c>
      <c r="C22" s="90" t="s">
        <v>224</v>
      </c>
      <c r="D22" s="90" t="s">
        <v>134</v>
      </c>
      <c r="E22" s="89">
        <f>SUM(Таблица29[[#This Row],[Средний балл аттестата]:[Балл первоочередной]])</f>
        <v>4.72</v>
      </c>
      <c r="F22" s="89">
        <v>4.72</v>
      </c>
      <c r="G22" s="87"/>
      <c r="H22" s="87"/>
      <c r="I22" s="87" t="s">
        <v>477</v>
      </c>
      <c r="J22" s="87" t="s">
        <v>17</v>
      </c>
      <c r="K22" s="87"/>
      <c r="L22" s="87"/>
      <c r="M22" s="87" t="s">
        <v>42</v>
      </c>
      <c r="N22" s="87" t="s">
        <v>42</v>
      </c>
      <c r="O22" s="109" t="s">
        <v>42</v>
      </c>
    </row>
    <row r="23" spans="1:15" s="7" customFormat="1" ht="37.5" x14ac:dyDescent="0.25">
      <c r="A23" s="111">
        <f xml:space="preserve"> ROW()-2</f>
        <v>21</v>
      </c>
      <c r="B23" s="87" t="s">
        <v>912</v>
      </c>
      <c r="C23" s="87" t="s">
        <v>223</v>
      </c>
      <c r="D23" s="88" t="s">
        <v>134</v>
      </c>
      <c r="E23" s="89">
        <f>SUM(Таблица29[[#This Row],[Средний балл аттестата]:[Балл первоочередной]])</f>
        <v>4.72</v>
      </c>
      <c r="F23" s="87">
        <v>4.72</v>
      </c>
      <c r="G23" s="89"/>
      <c r="H23" s="89"/>
      <c r="I23" s="87" t="s">
        <v>477</v>
      </c>
      <c r="J23" s="87" t="s">
        <v>33</v>
      </c>
      <c r="K23" s="87" t="s">
        <v>17</v>
      </c>
      <c r="L23" s="87"/>
      <c r="M23" s="87" t="s">
        <v>42</v>
      </c>
      <c r="N23" s="87"/>
      <c r="O23" s="109" t="s">
        <v>42</v>
      </c>
    </row>
    <row r="24" spans="1:15" s="427" customFormat="1" ht="88.5" customHeight="1" x14ac:dyDescent="0.25">
      <c r="A24" s="111">
        <f xml:space="preserve"> ROW() - 2</f>
        <v>22</v>
      </c>
      <c r="B24" s="87" t="s">
        <v>156</v>
      </c>
      <c r="C24" s="90" t="s">
        <v>224</v>
      </c>
      <c r="D24" s="87" t="s">
        <v>136</v>
      </c>
      <c r="E24" s="89">
        <f>SUM(Таблица29[[#This Row],[Средний балл аттестата]:[Балл первоочередной]])</f>
        <v>4.71</v>
      </c>
      <c r="F24" s="89">
        <v>4.71</v>
      </c>
      <c r="G24" s="87"/>
      <c r="H24" s="87"/>
      <c r="I24" s="87" t="s">
        <v>476</v>
      </c>
      <c r="J24" s="87" t="s">
        <v>17</v>
      </c>
      <c r="K24" s="87"/>
      <c r="L24" s="87"/>
      <c r="M24" s="87" t="s">
        <v>42</v>
      </c>
      <c r="N24" s="87" t="s">
        <v>42</v>
      </c>
      <c r="O24" s="109" t="s">
        <v>42</v>
      </c>
    </row>
    <row r="25" spans="1:15" s="7" customFormat="1" ht="37.5" x14ac:dyDescent="0.25">
      <c r="A25" s="111">
        <f>ROW()-2</f>
        <v>23</v>
      </c>
      <c r="B25" s="87" t="s">
        <v>530</v>
      </c>
      <c r="C25" s="87" t="s">
        <v>223</v>
      </c>
      <c r="D25" s="87" t="s">
        <v>134</v>
      </c>
      <c r="E25" s="89">
        <f>SUM(Таблица29[[#This Row],[Средний балл аттестата]:[Балл первоочередной]])</f>
        <v>4.71</v>
      </c>
      <c r="F25" s="89">
        <v>4.71</v>
      </c>
      <c r="G25" s="87"/>
      <c r="H25" s="87"/>
      <c r="I25" s="87" t="s">
        <v>477</v>
      </c>
      <c r="J25" s="87" t="s">
        <v>17</v>
      </c>
      <c r="K25" s="87"/>
      <c r="L25" s="87"/>
      <c r="M25" s="87" t="s">
        <v>42</v>
      </c>
      <c r="N25" s="87"/>
      <c r="O25" s="109" t="s">
        <v>42</v>
      </c>
    </row>
    <row r="26" spans="1:15" s="427" customFormat="1" ht="37.5" x14ac:dyDescent="0.25">
      <c r="A26" s="111">
        <f xml:space="preserve"> ROW() - 2</f>
        <v>24</v>
      </c>
      <c r="B26" s="90" t="s">
        <v>72</v>
      </c>
      <c r="C26" s="90" t="s">
        <v>224</v>
      </c>
      <c r="D26" s="87" t="s">
        <v>134</v>
      </c>
      <c r="E26" s="89">
        <f>SUM(Таблица29[[#This Row],[Средний балл аттестата]:[Балл первоочередной]])</f>
        <v>4.6900000000000004</v>
      </c>
      <c r="F26" s="89">
        <v>4.6900000000000004</v>
      </c>
      <c r="G26" s="87"/>
      <c r="H26" s="87"/>
      <c r="I26" s="87" t="s">
        <v>476</v>
      </c>
      <c r="J26" s="87" t="s">
        <v>17</v>
      </c>
      <c r="K26" s="87"/>
      <c r="L26" s="87"/>
      <c r="M26" s="87" t="s">
        <v>42</v>
      </c>
      <c r="N26" s="87" t="s">
        <v>42</v>
      </c>
      <c r="O26" s="109" t="s">
        <v>44</v>
      </c>
    </row>
    <row r="27" spans="1:15" s="7" customFormat="1" ht="65.25" customHeight="1" x14ac:dyDescent="0.25">
      <c r="A27" s="111">
        <f t="shared" ref="A27:A34" si="2">ROW()-2</f>
        <v>25</v>
      </c>
      <c r="B27" s="90" t="s">
        <v>915</v>
      </c>
      <c r="C27" s="90" t="s">
        <v>223</v>
      </c>
      <c r="D27" s="87" t="s">
        <v>134</v>
      </c>
      <c r="E27" s="89">
        <f>SUM(Таблица29[[#This Row],[Средний балл аттестата]:[Балл первоочередной]])</f>
        <v>4.6900000000000004</v>
      </c>
      <c r="F27" s="89">
        <v>4.6900000000000004</v>
      </c>
      <c r="G27" s="87"/>
      <c r="H27" s="87"/>
      <c r="I27" s="87" t="s">
        <v>477</v>
      </c>
      <c r="J27" s="87" t="s">
        <v>17</v>
      </c>
      <c r="K27" s="87"/>
      <c r="L27" s="87"/>
      <c r="M27" s="87" t="s">
        <v>42</v>
      </c>
      <c r="N27" s="87"/>
      <c r="O27" s="109" t="s">
        <v>44</v>
      </c>
    </row>
    <row r="28" spans="1:15" s="7" customFormat="1" ht="37.5" x14ac:dyDescent="0.25">
      <c r="A28" s="111">
        <f t="shared" si="2"/>
        <v>26</v>
      </c>
      <c r="B28" s="90" t="s">
        <v>294</v>
      </c>
      <c r="C28" s="90" t="s">
        <v>224</v>
      </c>
      <c r="D28" s="87" t="s">
        <v>134</v>
      </c>
      <c r="E28" s="89">
        <f>SUM(Таблица29[[#This Row],[Средний балл аттестата]:[Балл первоочередной]])</f>
        <v>4.68</v>
      </c>
      <c r="F28" s="89">
        <v>4.68</v>
      </c>
      <c r="G28" s="87"/>
      <c r="H28" s="87"/>
      <c r="I28" s="87" t="s">
        <v>477</v>
      </c>
      <c r="J28" s="87" t="s">
        <v>17</v>
      </c>
      <c r="K28" s="87"/>
      <c r="L28" s="87"/>
      <c r="M28" s="87" t="s">
        <v>42</v>
      </c>
      <c r="N28" s="87" t="s">
        <v>42</v>
      </c>
      <c r="O28" s="109" t="s">
        <v>42</v>
      </c>
    </row>
    <row r="29" spans="1:15" s="427" customFormat="1" ht="37.5" x14ac:dyDescent="0.25">
      <c r="A29" s="111">
        <f t="shared" si="2"/>
        <v>27</v>
      </c>
      <c r="B29" s="90" t="s">
        <v>852</v>
      </c>
      <c r="C29" s="90" t="s">
        <v>223</v>
      </c>
      <c r="D29" s="87" t="s">
        <v>134</v>
      </c>
      <c r="E29" s="89">
        <f>SUM(Таблица29[[#This Row],[Средний балл аттестата]:[Балл первоочередной]])</f>
        <v>4.68</v>
      </c>
      <c r="F29" s="89">
        <v>4.68</v>
      </c>
      <c r="G29" s="87"/>
      <c r="H29" s="87"/>
      <c r="I29" s="87" t="s">
        <v>477</v>
      </c>
      <c r="J29" s="87" t="s">
        <v>17</v>
      </c>
      <c r="K29" s="87" t="s">
        <v>5</v>
      </c>
      <c r="L29" s="87"/>
      <c r="M29" s="87" t="s">
        <v>42</v>
      </c>
      <c r="N29" s="87"/>
      <c r="O29" s="109" t="s">
        <v>44</v>
      </c>
    </row>
    <row r="30" spans="1:15" s="7" customFormat="1" ht="37.5" x14ac:dyDescent="0.25">
      <c r="A30" s="111">
        <f t="shared" si="2"/>
        <v>28</v>
      </c>
      <c r="B30" s="87" t="s">
        <v>253</v>
      </c>
      <c r="C30" s="87" t="s">
        <v>223</v>
      </c>
      <c r="D30" s="87" t="s">
        <v>134</v>
      </c>
      <c r="E30" s="89">
        <f>SUM(Таблица29[[#This Row],[Средний балл аттестата]:[Балл первоочередной]])</f>
        <v>4.6500000000000004</v>
      </c>
      <c r="F30" s="89">
        <v>4.6500000000000004</v>
      </c>
      <c r="G30" s="87"/>
      <c r="H30" s="87"/>
      <c r="I30" s="87" t="s">
        <v>477</v>
      </c>
      <c r="J30" s="87" t="s">
        <v>17</v>
      </c>
      <c r="K30" s="87"/>
      <c r="L30" s="87"/>
      <c r="M30" s="87" t="s">
        <v>42</v>
      </c>
      <c r="N30" s="87"/>
      <c r="O30" s="109" t="s">
        <v>42</v>
      </c>
    </row>
    <row r="31" spans="1:15" s="7" customFormat="1" ht="37.5" x14ac:dyDescent="0.25">
      <c r="A31" s="104">
        <f t="shared" si="2"/>
        <v>29</v>
      </c>
      <c r="B31" s="90" t="s">
        <v>333</v>
      </c>
      <c r="C31" s="90" t="s">
        <v>223</v>
      </c>
      <c r="D31" s="87" t="s">
        <v>134</v>
      </c>
      <c r="E31" s="89">
        <f>SUM(Таблица29[[#This Row],[Средний балл аттестата]:[Балл первоочередной]])</f>
        <v>4.6500000000000004</v>
      </c>
      <c r="F31" s="89">
        <v>4.6500000000000004</v>
      </c>
      <c r="G31" s="87"/>
      <c r="H31" s="87"/>
      <c r="I31" s="87" t="s">
        <v>477</v>
      </c>
      <c r="J31" s="87" t="s">
        <v>17</v>
      </c>
      <c r="K31" s="87"/>
      <c r="L31" s="87"/>
      <c r="M31" s="87" t="s">
        <v>42</v>
      </c>
      <c r="N31" s="87"/>
      <c r="O31" s="109" t="s">
        <v>42</v>
      </c>
    </row>
    <row r="32" spans="1:15" s="427" customFormat="1" ht="37.5" x14ac:dyDescent="0.25">
      <c r="A32" s="104">
        <f t="shared" si="2"/>
        <v>30</v>
      </c>
      <c r="B32" s="87" t="s">
        <v>409</v>
      </c>
      <c r="C32" s="87" t="s">
        <v>223</v>
      </c>
      <c r="D32" s="87" t="s">
        <v>134</v>
      </c>
      <c r="E32" s="89">
        <f>SUM(Таблица29[[#This Row],[Средний балл аттестата]:[Балл первоочередной]])</f>
        <v>4.6500000000000004</v>
      </c>
      <c r="F32" s="89">
        <v>4.6500000000000004</v>
      </c>
      <c r="G32" s="87"/>
      <c r="H32" s="87"/>
      <c r="I32" s="87" t="s">
        <v>477</v>
      </c>
      <c r="J32" s="87" t="s">
        <v>17</v>
      </c>
      <c r="K32" s="87" t="s">
        <v>33</v>
      </c>
      <c r="L32" s="87"/>
      <c r="M32" s="87" t="s">
        <v>42</v>
      </c>
      <c r="N32" s="87"/>
      <c r="O32" s="109" t="s">
        <v>44</v>
      </c>
    </row>
    <row r="33" spans="1:15" s="7" customFormat="1" ht="56.25" x14ac:dyDescent="0.25">
      <c r="A33" s="251">
        <f t="shared" si="2"/>
        <v>31</v>
      </c>
      <c r="B33" s="88" t="s">
        <v>1189</v>
      </c>
      <c r="C33" s="90" t="s">
        <v>223</v>
      </c>
      <c r="D33" s="88" t="s">
        <v>134</v>
      </c>
      <c r="E33" s="89">
        <f>SUM(Таблица29[[#This Row],[Средний балл аттестата]:[Балл первоочередной]])</f>
        <v>4.6500000000000004</v>
      </c>
      <c r="F33" s="207">
        <v>4.6500000000000004</v>
      </c>
      <c r="G33" s="207"/>
      <c r="H33" s="207"/>
      <c r="I33" s="88" t="s">
        <v>477</v>
      </c>
      <c r="J33" s="88" t="s">
        <v>33</v>
      </c>
      <c r="K33" s="88" t="s">
        <v>17</v>
      </c>
      <c r="L33" s="88" t="s">
        <v>1190</v>
      </c>
      <c r="M33" s="216" t="s">
        <v>42</v>
      </c>
      <c r="N33" s="87" t="s">
        <v>42</v>
      </c>
      <c r="O33" s="109" t="s">
        <v>42</v>
      </c>
    </row>
    <row r="34" spans="1:15" s="7" customFormat="1" ht="37.5" x14ac:dyDescent="0.25">
      <c r="A34" s="104">
        <f t="shared" si="2"/>
        <v>32</v>
      </c>
      <c r="B34" s="88" t="s">
        <v>1163</v>
      </c>
      <c r="C34" s="90" t="s">
        <v>222</v>
      </c>
      <c r="D34" s="88" t="s">
        <v>136</v>
      </c>
      <c r="E34" s="89">
        <f>SUM(Таблица29[[#This Row],[Средний балл аттестата]:[Балл первоочередной]])</f>
        <v>4.6399999999999997</v>
      </c>
      <c r="F34" s="89">
        <v>4.6399999999999997</v>
      </c>
      <c r="G34" s="88"/>
      <c r="H34" s="88"/>
      <c r="I34" s="88" t="s">
        <v>476</v>
      </c>
      <c r="J34" s="88" t="s">
        <v>17</v>
      </c>
      <c r="K34" s="88" t="s">
        <v>33</v>
      </c>
      <c r="L34" s="88"/>
      <c r="M34" s="87" t="s">
        <v>42</v>
      </c>
      <c r="N34" s="87" t="s">
        <v>42</v>
      </c>
      <c r="O34" s="109" t="s">
        <v>42</v>
      </c>
    </row>
    <row r="35" spans="1:15" s="7" customFormat="1" ht="37.5" x14ac:dyDescent="0.25">
      <c r="A35" s="104">
        <f xml:space="preserve"> ROW() - 2</f>
        <v>33</v>
      </c>
      <c r="B35" s="90" t="s">
        <v>58</v>
      </c>
      <c r="C35" s="90" t="s">
        <v>224</v>
      </c>
      <c r="D35" s="87" t="s">
        <v>134</v>
      </c>
      <c r="E35" s="89">
        <f>SUM(Таблица29[[#This Row],[Средний балл аттестата]:[Балл первоочередной]])</f>
        <v>4.63</v>
      </c>
      <c r="F35" s="89">
        <v>4.63</v>
      </c>
      <c r="G35" s="87"/>
      <c r="H35" s="87"/>
      <c r="I35" s="87" t="s">
        <v>476</v>
      </c>
      <c r="J35" s="87" t="s">
        <v>17</v>
      </c>
      <c r="K35" s="87"/>
      <c r="L35" s="87"/>
      <c r="M35" s="87" t="s">
        <v>42</v>
      </c>
      <c r="N35" s="87" t="s">
        <v>42</v>
      </c>
      <c r="O35" s="109" t="s">
        <v>44</v>
      </c>
    </row>
    <row r="36" spans="1:15" s="7" customFormat="1" ht="37.5" x14ac:dyDescent="0.25">
      <c r="A36" s="104">
        <f xml:space="preserve"> ROW() - 2</f>
        <v>34</v>
      </c>
      <c r="B36" s="87" t="s">
        <v>161</v>
      </c>
      <c r="C36" s="90" t="s">
        <v>224</v>
      </c>
      <c r="D36" s="87" t="s">
        <v>134</v>
      </c>
      <c r="E36" s="89">
        <f>SUM(Таблица29[[#This Row],[Средний балл аттестата]:[Балл первоочередной]])</f>
        <v>4.63</v>
      </c>
      <c r="F36" s="87">
        <v>4.63</v>
      </c>
      <c r="G36" s="89"/>
      <c r="H36" s="89"/>
      <c r="I36" s="87" t="s">
        <v>1067</v>
      </c>
      <c r="J36" s="87" t="s">
        <v>33</v>
      </c>
      <c r="K36" s="87" t="s">
        <v>17</v>
      </c>
      <c r="L36" s="87"/>
      <c r="M36" s="87" t="s">
        <v>42</v>
      </c>
      <c r="N36" s="87" t="s">
        <v>42</v>
      </c>
      <c r="O36" s="109" t="s">
        <v>42</v>
      </c>
    </row>
    <row r="37" spans="1:15" s="7" customFormat="1" ht="37.5" x14ac:dyDescent="0.25">
      <c r="A37" s="111">
        <f xml:space="preserve"> ROW() - 2</f>
        <v>35</v>
      </c>
      <c r="B37" s="87" t="s">
        <v>132</v>
      </c>
      <c r="C37" s="90" t="s">
        <v>224</v>
      </c>
      <c r="D37" s="87" t="s">
        <v>134</v>
      </c>
      <c r="E37" s="89">
        <f>SUM(Таблица29[[#This Row],[Средний балл аттестата]:[Балл первоочередной]])</f>
        <v>4.63</v>
      </c>
      <c r="F37" s="89">
        <v>4.63</v>
      </c>
      <c r="G37" s="87"/>
      <c r="H37" s="87"/>
      <c r="I37" s="87" t="s">
        <v>477</v>
      </c>
      <c r="J37" s="87" t="s">
        <v>17</v>
      </c>
      <c r="K37" s="87" t="s">
        <v>5</v>
      </c>
      <c r="L37" s="87" t="s">
        <v>7</v>
      </c>
      <c r="M37" s="87" t="s">
        <v>42</v>
      </c>
      <c r="N37" s="87" t="s">
        <v>42</v>
      </c>
      <c r="O37" s="109" t="s">
        <v>42</v>
      </c>
    </row>
    <row r="38" spans="1:15" s="7" customFormat="1" ht="37.5" x14ac:dyDescent="0.25">
      <c r="A38" s="104">
        <f>ROW()-2</f>
        <v>36</v>
      </c>
      <c r="B38" s="90" t="s">
        <v>312</v>
      </c>
      <c r="C38" s="90" t="s">
        <v>222</v>
      </c>
      <c r="D38" s="90" t="s">
        <v>134</v>
      </c>
      <c r="E38" s="89">
        <f>SUM(Таблица29[[#This Row],[Средний балл аттестата]:[Балл первоочередной]])</f>
        <v>4.63</v>
      </c>
      <c r="F38" s="89">
        <v>4.63</v>
      </c>
      <c r="G38" s="89"/>
      <c r="H38" s="89"/>
      <c r="I38" s="87" t="s">
        <v>477</v>
      </c>
      <c r="J38" s="87" t="s">
        <v>5</v>
      </c>
      <c r="K38" s="87" t="s">
        <v>33</v>
      </c>
      <c r="L38" s="87" t="s">
        <v>1083</v>
      </c>
      <c r="M38" s="87" t="s">
        <v>42</v>
      </c>
      <c r="N38" s="87" t="s">
        <v>42</v>
      </c>
      <c r="O38" s="109" t="s">
        <v>44</v>
      </c>
    </row>
    <row r="39" spans="1:15" s="7" customFormat="1" ht="37.5" x14ac:dyDescent="0.25">
      <c r="A39" s="111">
        <f>ROW()-2</f>
        <v>37</v>
      </c>
      <c r="B39" s="87" t="s">
        <v>331</v>
      </c>
      <c r="C39" s="87" t="s">
        <v>223</v>
      </c>
      <c r="D39" s="87" t="s">
        <v>134</v>
      </c>
      <c r="E39" s="89">
        <f>SUM(Таблица29[[#This Row],[Средний балл аттестата]:[Балл первоочередной]])</f>
        <v>4.63</v>
      </c>
      <c r="F39" s="89">
        <v>4.63</v>
      </c>
      <c r="G39" s="87"/>
      <c r="H39" s="87"/>
      <c r="I39" s="87" t="s">
        <v>477</v>
      </c>
      <c r="J39" s="87" t="s">
        <v>17</v>
      </c>
      <c r="K39" s="87"/>
      <c r="L39" s="87"/>
      <c r="M39" s="87" t="s">
        <v>42</v>
      </c>
      <c r="N39" s="87"/>
      <c r="O39" s="109" t="s">
        <v>44</v>
      </c>
    </row>
    <row r="40" spans="1:15" s="427" customFormat="1" ht="37.5" x14ac:dyDescent="0.25">
      <c r="A40" s="95">
        <f>ROW()-2</f>
        <v>38</v>
      </c>
      <c r="B40" s="87" t="s">
        <v>633</v>
      </c>
      <c r="C40" s="87" t="s">
        <v>224</v>
      </c>
      <c r="D40" s="87" t="s">
        <v>134</v>
      </c>
      <c r="E40" s="89">
        <f>SUM(Таблица29[[#This Row],[Средний балл аттестата]:[Балл первоочередной]])</f>
        <v>4.63</v>
      </c>
      <c r="F40" s="89">
        <v>4.63</v>
      </c>
      <c r="G40" s="87"/>
      <c r="H40" s="87"/>
      <c r="I40" s="87" t="s">
        <v>477</v>
      </c>
      <c r="J40" s="87" t="s">
        <v>17</v>
      </c>
      <c r="K40" s="87"/>
      <c r="L40" s="87"/>
      <c r="M40" s="87" t="s">
        <v>42</v>
      </c>
      <c r="N40" s="87" t="s">
        <v>42</v>
      </c>
      <c r="O40" s="109" t="s">
        <v>44</v>
      </c>
    </row>
    <row r="41" spans="1:15" s="427" customFormat="1" ht="37.5" x14ac:dyDescent="0.25">
      <c r="A41" s="95">
        <f>ROW()-2</f>
        <v>39</v>
      </c>
      <c r="B41" s="94" t="s">
        <v>435</v>
      </c>
      <c r="C41" s="87" t="s">
        <v>224</v>
      </c>
      <c r="D41" s="94" t="s">
        <v>134</v>
      </c>
      <c r="E41" s="108">
        <f>SUM(Таблица29[[#This Row],[Средний балл аттестата]:[Балл первоочередной]])</f>
        <v>4.6100000000000003</v>
      </c>
      <c r="F41" s="97">
        <v>4.6100000000000003</v>
      </c>
      <c r="G41" s="94"/>
      <c r="H41" s="94"/>
      <c r="I41" s="87" t="s">
        <v>476</v>
      </c>
      <c r="J41" s="94" t="s">
        <v>17</v>
      </c>
      <c r="K41" s="94"/>
      <c r="L41" s="94"/>
      <c r="M41" s="94" t="s">
        <v>42</v>
      </c>
      <c r="N41" s="94" t="s">
        <v>42</v>
      </c>
      <c r="O41" s="94" t="s">
        <v>42</v>
      </c>
    </row>
    <row r="42" spans="1:15" s="427" customFormat="1" ht="37.5" x14ac:dyDescent="0.25">
      <c r="A42" s="95">
        <f xml:space="preserve"> ROW() - 2</f>
        <v>40</v>
      </c>
      <c r="B42" s="94" t="s">
        <v>90</v>
      </c>
      <c r="C42" s="90" t="s">
        <v>224</v>
      </c>
      <c r="D42" s="94" t="s">
        <v>134</v>
      </c>
      <c r="E42" s="108">
        <f>SUM(Таблица29[[#This Row],[Средний балл аттестата]:[Балл первоочередной]])</f>
        <v>4.59</v>
      </c>
      <c r="F42" s="97">
        <v>4.59</v>
      </c>
      <c r="G42" s="94"/>
      <c r="H42" s="94"/>
      <c r="I42" s="87" t="s">
        <v>476</v>
      </c>
      <c r="J42" s="94" t="s">
        <v>17</v>
      </c>
      <c r="K42" s="94" t="s">
        <v>33</v>
      </c>
      <c r="L42" s="94"/>
      <c r="M42" s="94" t="s">
        <v>42</v>
      </c>
      <c r="N42" s="94" t="s">
        <v>42</v>
      </c>
      <c r="O42" s="105" t="s">
        <v>42</v>
      </c>
    </row>
    <row r="43" spans="1:15" s="427" customFormat="1" ht="37.5" x14ac:dyDescent="0.25">
      <c r="A43" s="104">
        <f>ROW()-2</f>
        <v>41</v>
      </c>
      <c r="B43" s="87" t="s">
        <v>272</v>
      </c>
      <c r="C43" s="87" t="s">
        <v>223</v>
      </c>
      <c r="D43" s="87" t="s">
        <v>134</v>
      </c>
      <c r="E43" s="89">
        <f>SUM(Таблица29[[#This Row],[Средний балл аттестата]:[Балл первоочередной]])</f>
        <v>4.59</v>
      </c>
      <c r="F43" s="89">
        <v>4.59</v>
      </c>
      <c r="G43" s="89"/>
      <c r="H43" s="89"/>
      <c r="I43" s="87" t="s">
        <v>476</v>
      </c>
      <c r="J43" s="87" t="s">
        <v>17</v>
      </c>
      <c r="K43" s="87"/>
      <c r="L43" s="87"/>
      <c r="M43" s="87" t="s">
        <v>42</v>
      </c>
      <c r="N43" s="87" t="s">
        <v>42</v>
      </c>
      <c r="O43" s="109" t="s">
        <v>42</v>
      </c>
    </row>
    <row r="44" spans="1:15" s="7" customFormat="1" ht="37.5" x14ac:dyDescent="0.25">
      <c r="A44" s="111">
        <f>ROW()-2</f>
        <v>42</v>
      </c>
      <c r="B44" s="87" t="s">
        <v>363</v>
      </c>
      <c r="C44" s="87" t="s">
        <v>222</v>
      </c>
      <c r="D44" s="87" t="s">
        <v>134</v>
      </c>
      <c r="E44" s="89">
        <f>SUM(Таблица29[[#This Row],[Средний балл аттестата]:[Балл первоочередной]])</f>
        <v>4.59</v>
      </c>
      <c r="F44" s="89">
        <v>4.59</v>
      </c>
      <c r="G44" s="90"/>
      <c r="H44" s="90"/>
      <c r="I44" s="87" t="s">
        <v>476</v>
      </c>
      <c r="J44" s="87" t="s">
        <v>17</v>
      </c>
      <c r="K44" s="87" t="s">
        <v>5</v>
      </c>
      <c r="L44" s="87"/>
      <c r="M44" s="87" t="s">
        <v>42</v>
      </c>
      <c r="N44" s="87" t="s">
        <v>42</v>
      </c>
      <c r="O44" s="109" t="s">
        <v>42</v>
      </c>
    </row>
    <row r="45" spans="1:15" s="7" customFormat="1" ht="75" x14ac:dyDescent="0.25">
      <c r="A45" s="104">
        <f>ROW()-2</f>
        <v>43</v>
      </c>
      <c r="B45" s="87" t="s">
        <v>346</v>
      </c>
      <c r="C45" s="87" t="s">
        <v>224</v>
      </c>
      <c r="D45" s="87" t="s">
        <v>134</v>
      </c>
      <c r="E45" s="89">
        <f>SUM(Таблица29[[#This Row],[Средний балл аттестата]:[Балл первоочередной]])</f>
        <v>4.5599999999999996</v>
      </c>
      <c r="F45" s="89">
        <v>4.5599999999999996</v>
      </c>
      <c r="G45" s="87"/>
      <c r="H45" s="87"/>
      <c r="I45" s="87" t="s">
        <v>476</v>
      </c>
      <c r="J45" s="87" t="s">
        <v>17</v>
      </c>
      <c r="K45" s="87" t="s">
        <v>1071</v>
      </c>
      <c r="L45" s="87"/>
      <c r="M45" s="87" t="s">
        <v>42</v>
      </c>
      <c r="N45" s="87" t="s">
        <v>42</v>
      </c>
      <c r="O45" s="109" t="s">
        <v>42</v>
      </c>
    </row>
    <row r="46" spans="1:15" s="427" customFormat="1" ht="37.5" x14ac:dyDescent="0.25">
      <c r="A46" s="111">
        <f>ROW()-2</f>
        <v>44</v>
      </c>
      <c r="B46" s="87" t="s">
        <v>424</v>
      </c>
      <c r="C46" s="87" t="s">
        <v>224</v>
      </c>
      <c r="D46" s="87" t="s">
        <v>134</v>
      </c>
      <c r="E46" s="89">
        <f>SUM(Таблица29[[#This Row],[Средний балл аттестата]:[Балл первоочередной]])</f>
        <v>4.5599999999999996</v>
      </c>
      <c r="F46" s="89">
        <v>4.5599999999999996</v>
      </c>
      <c r="G46" s="87"/>
      <c r="H46" s="87"/>
      <c r="I46" s="87" t="s">
        <v>1141</v>
      </c>
      <c r="J46" s="87" t="s">
        <v>17</v>
      </c>
      <c r="K46" s="87" t="s">
        <v>33</v>
      </c>
      <c r="L46" s="87"/>
      <c r="M46" s="87" t="s">
        <v>42</v>
      </c>
      <c r="N46" s="87" t="s">
        <v>42</v>
      </c>
      <c r="O46" s="109" t="s">
        <v>42</v>
      </c>
    </row>
    <row r="47" spans="1:15" s="7" customFormat="1" ht="37.5" x14ac:dyDescent="0.25">
      <c r="A47" s="104">
        <f>ROW()-2</f>
        <v>45</v>
      </c>
      <c r="B47" s="87" t="s">
        <v>289</v>
      </c>
      <c r="C47" s="87" t="s">
        <v>224</v>
      </c>
      <c r="D47" s="87" t="s">
        <v>134</v>
      </c>
      <c r="E47" s="89">
        <f>SUM(Таблица29[[#This Row],[Средний балл аттестата]:[Балл первоочередной]])</f>
        <v>4.55</v>
      </c>
      <c r="F47" s="90">
        <v>4.55</v>
      </c>
      <c r="G47" s="87"/>
      <c r="H47" s="87"/>
      <c r="I47" s="87" t="s">
        <v>476</v>
      </c>
      <c r="J47" s="87" t="s">
        <v>17</v>
      </c>
      <c r="K47" s="87"/>
      <c r="L47" s="87"/>
      <c r="M47" s="87" t="s">
        <v>42</v>
      </c>
      <c r="N47" s="87" t="s">
        <v>42</v>
      </c>
      <c r="O47" s="109" t="s">
        <v>42</v>
      </c>
    </row>
    <row r="48" spans="1:15" s="7" customFormat="1" ht="37.5" x14ac:dyDescent="0.25">
      <c r="A48" s="104">
        <f xml:space="preserve"> ROW()-2</f>
        <v>46</v>
      </c>
      <c r="B48" s="87" t="s">
        <v>388</v>
      </c>
      <c r="C48" s="87" t="s">
        <v>222</v>
      </c>
      <c r="D48" s="87" t="s">
        <v>134</v>
      </c>
      <c r="E48" s="89">
        <f>SUM(Таблица29[[#This Row],[Средний балл аттестата]:[Балл первоочередной]])</f>
        <v>4.55</v>
      </c>
      <c r="F48" s="89">
        <v>4.55</v>
      </c>
      <c r="G48" s="89"/>
      <c r="H48" s="89"/>
      <c r="I48" s="87" t="s">
        <v>476</v>
      </c>
      <c r="J48" s="87" t="s">
        <v>33</v>
      </c>
      <c r="K48" s="87" t="s">
        <v>17</v>
      </c>
      <c r="L48" s="87" t="s">
        <v>5</v>
      </c>
      <c r="M48" s="87" t="s">
        <v>42</v>
      </c>
      <c r="N48" s="87" t="s">
        <v>42</v>
      </c>
      <c r="O48" s="109" t="s">
        <v>42</v>
      </c>
    </row>
    <row r="49" spans="1:15" s="427" customFormat="1" ht="37.5" x14ac:dyDescent="0.25">
      <c r="A49" s="104">
        <f xml:space="preserve"> ROW() - 2</f>
        <v>47</v>
      </c>
      <c r="B49" s="87" t="s">
        <v>113</v>
      </c>
      <c r="C49" s="90" t="s">
        <v>224</v>
      </c>
      <c r="D49" s="87" t="s">
        <v>134</v>
      </c>
      <c r="E49" s="89">
        <f>SUM(Таблица29[[#This Row],[Средний балл аттестата]:[Балл первоочередной]])</f>
        <v>4.53</v>
      </c>
      <c r="F49" s="89">
        <v>4.53</v>
      </c>
      <c r="G49" s="87"/>
      <c r="H49" s="87"/>
      <c r="I49" s="87" t="s">
        <v>476</v>
      </c>
      <c r="J49" s="87" t="s">
        <v>17</v>
      </c>
      <c r="K49" s="87" t="s">
        <v>52</v>
      </c>
      <c r="L49" s="87"/>
      <c r="M49" s="87" t="s">
        <v>42</v>
      </c>
      <c r="N49" s="87" t="s">
        <v>42</v>
      </c>
      <c r="O49" s="109" t="s">
        <v>42</v>
      </c>
    </row>
    <row r="50" spans="1:15" s="427" customFormat="1" ht="37.5" x14ac:dyDescent="0.25">
      <c r="A50" s="104">
        <f t="shared" ref="A50:A55" si="3">ROW()-2</f>
        <v>48</v>
      </c>
      <c r="B50" s="90" t="s">
        <v>359</v>
      </c>
      <c r="C50" s="90" t="s">
        <v>222</v>
      </c>
      <c r="D50" s="87" t="s">
        <v>134</v>
      </c>
      <c r="E50" s="89">
        <f>SUM(Таблица29[[#This Row],[Средний балл аттестата]:[Балл первоочередной]])</f>
        <v>4.53</v>
      </c>
      <c r="F50" s="89">
        <v>4.53</v>
      </c>
      <c r="G50" s="87"/>
      <c r="H50" s="87"/>
      <c r="I50" s="87" t="s">
        <v>476</v>
      </c>
      <c r="J50" s="87" t="s">
        <v>17</v>
      </c>
      <c r="K50" s="87" t="s">
        <v>5</v>
      </c>
      <c r="L50" s="87" t="s">
        <v>360</v>
      </c>
      <c r="M50" s="87" t="s">
        <v>42</v>
      </c>
      <c r="N50" s="87" t="s">
        <v>42</v>
      </c>
      <c r="O50" s="109" t="s">
        <v>42</v>
      </c>
    </row>
    <row r="51" spans="1:15" s="427" customFormat="1" ht="75" x14ac:dyDescent="0.25">
      <c r="A51" s="104">
        <f t="shared" si="3"/>
        <v>49</v>
      </c>
      <c r="B51" s="158" t="s">
        <v>623</v>
      </c>
      <c r="C51" s="87" t="s">
        <v>224</v>
      </c>
      <c r="D51" s="87" t="s">
        <v>134</v>
      </c>
      <c r="E51" s="89">
        <f>SUM(Таблица29[[#This Row],[Средний балл аттестата]:[Балл первоочередной]])</f>
        <v>4.53</v>
      </c>
      <c r="F51" s="140">
        <v>4.53</v>
      </c>
      <c r="G51" s="87"/>
      <c r="H51" s="87"/>
      <c r="I51" s="90" t="s">
        <v>476</v>
      </c>
      <c r="J51" s="87" t="s">
        <v>17</v>
      </c>
      <c r="K51" s="87" t="s">
        <v>1071</v>
      </c>
      <c r="L51" s="87"/>
      <c r="M51" s="87" t="s">
        <v>42</v>
      </c>
      <c r="N51" s="87" t="s">
        <v>42</v>
      </c>
      <c r="O51" s="109" t="s">
        <v>42</v>
      </c>
    </row>
    <row r="52" spans="1:15" s="427" customFormat="1" ht="37.5" x14ac:dyDescent="0.25">
      <c r="A52" s="104">
        <f t="shared" si="3"/>
        <v>50</v>
      </c>
      <c r="B52" s="87" t="s">
        <v>884</v>
      </c>
      <c r="C52" s="87" t="s">
        <v>222</v>
      </c>
      <c r="D52" s="88" t="s">
        <v>134</v>
      </c>
      <c r="E52" s="89">
        <f>SUM(Таблица29[[#This Row],[Средний балл аттестата]:[Балл первоочередной]])</f>
        <v>4.53</v>
      </c>
      <c r="F52" s="89">
        <v>4.53</v>
      </c>
      <c r="G52" s="89"/>
      <c r="H52" s="89"/>
      <c r="I52" s="87" t="s">
        <v>476</v>
      </c>
      <c r="J52" s="87" t="s">
        <v>17</v>
      </c>
      <c r="K52" s="87"/>
      <c r="L52" s="87"/>
      <c r="M52" s="87" t="s">
        <v>42</v>
      </c>
      <c r="N52" s="87" t="s">
        <v>202</v>
      </c>
      <c r="O52" s="109" t="s">
        <v>42</v>
      </c>
    </row>
    <row r="53" spans="1:15" s="427" customFormat="1" ht="37.5" x14ac:dyDescent="0.25">
      <c r="A53" s="104">
        <f t="shared" si="3"/>
        <v>51</v>
      </c>
      <c r="B53" s="87" t="s">
        <v>249</v>
      </c>
      <c r="C53" s="87" t="s">
        <v>223</v>
      </c>
      <c r="D53" s="90" t="s">
        <v>134</v>
      </c>
      <c r="E53" s="89">
        <f>SUM(Таблица29[[#This Row],[Средний балл аттестата]:[Балл первоочередной]])</f>
        <v>4.53</v>
      </c>
      <c r="F53" s="89">
        <v>4.53</v>
      </c>
      <c r="G53" s="87"/>
      <c r="H53" s="87"/>
      <c r="I53" s="87" t="s">
        <v>477</v>
      </c>
      <c r="J53" s="87" t="s">
        <v>17</v>
      </c>
      <c r="K53" s="87"/>
      <c r="L53" s="87"/>
      <c r="M53" s="87" t="s">
        <v>42</v>
      </c>
      <c r="N53" s="87"/>
      <c r="O53" s="109" t="s">
        <v>44</v>
      </c>
    </row>
    <row r="54" spans="1:15" s="427" customFormat="1" ht="37.5" x14ac:dyDescent="0.25">
      <c r="A54" s="104">
        <f t="shared" si="3"/>
        <v>52</v>
      </c>
      <c r="B54" s="87" t="s">
        <v>562</v>
      </c>
      <c r="C54" s="87" t="s">
        <v>223</v>
      </c>
      <c r="D54" s="87" t="s">
        <v>134</v>
      </c>
      <c r="E54" s="89">
        <f>SUM(Таблица29[[#This Row],[Средний балл аттестата]:[Балл первоочередной]])</f>
        <v>4.53</v>
      </c>
      <c r="F54" s="89">
        <v>4.53</v>
      </c>
      <c r="G54" s="87"/>
      <c r="H54" s="87"/>
      <c r="I54" s="87" t="s">
        <v>477</v>
      </c>
      <c r="J54" s="87" t="s">
        <v>17</v>
      </c>
      <c r="K54" s="87"/>
      <c r="L54" s="87"/>
      <c r="M54" s="87" t="s">
        <v>42</v>
      </c>
      <c r="N54" s="87"/>
      <c r="O54" s="109" t="s">
        <v>42</v>
      </c>
    </row>
    <row r="55" spans="1:15" s="7" customFormat="1" ht="37.5" x14ac:dyDescent="0.25">
      <c r="A55" s="104">
        <f t="shared" si="3"/>
        <v>53</v>
      </c>
      <c r="B55" s="87" t="s">
        <v>924</v>
      </c>
      <c r="C55" s="87" t="s">
        <v>222</v>
      </c>
      <c r="D55" s="87" t="s">
        <v>134</v>
      </c>
      <c r="E55" s="89">
        <f>SUM(Таблица29[[#This Row],[Средний балл аттестата]:[Балл первоочередной]])</f>
        <v>4.53</v>
      </c>
      <c r="F55" s="89">
        <v>4.53</v>
      </c>
      <c r="G55" s="87"/>
      <c r="H55" s="87"/>
      <c r="I55" s="87" t="s">
        <v>477</v>
      </c>
      <c r="J55" s="87" t="s">
        <v>17</v>
      </c>
      <c r="K55" s="87"/>
      <c r="L55" s="87"/>
      <c r="M55" s="87" t="s">
        <v>42</v>
      </c>
      <c r="N55" s="87" t="s">
        <v>42</v>
      </c>
      <c r="O55" s="109" t="s">
        <v>42</v>
      </c>
    </row>
    <row r="56" spans="1:15" s="7" customFormat="1" ht="37.5" x14ac:dyDescent="0.25">
      <c r="A56" s="104">
        <f xml:space="preserve"> ROW() - 2</f>
        <v>54</v>
      </c>
      <c r="B56" s="87" t="s">
        <v>185</v>
      </c>
      <c r="C56" s="90" t="s">
        <v>224</v>
      </c>
      <c r="D56" s="87" t="s">
        <v>134</v>
      </c>
      <c r="E56" s="89">
        <f>SUM(Таблица29[[#This Row],[Средний балл аттестата]:[Балл первоочередной]])</f>
        <v>4.5</v>
      </c>
      <c r="F56" s="89">
        <v>4.5</v>
      </c>
      <c r="G56" s="87"/>
      <c r="H56" s="87"/>
      <c r="I56" s="87" t="s">
        <v>476</v>
      </c>
      <c r="J56" s="87" t="s">
        <v>17</v>
      </c>
      <c r="K56" s="87" t="s">
        <v>33</v>
      </c>
      <c r="L56" s="87"/>
      <c r="M56" s="87" t="s">
        <v>42</v>
      </c>
      <c r="N56" s="87" t="s">
        <v>42</v>
      </c>
      <c r="O56" s="109" t="s">
        <v>42</v>
      </c>
    </row>
    <row r="57" spans="1:15" s="427" customFormat="1" ht="37.5" x14ac:dyDescent="0.25">
      <c r="A57" s="104">
        <f>ROW()-2</f>
        <v>55</v>
      </c>
      <c r="B57" s="87" t="s">
        <v>784</v>
      </c>
      <c r="C57" s="87" t="s">
        <v>222</v>
      </c>
      <c r="D57" s="87" t="s">
        <v>134</v>
      </c>
      <c r="E57" s="89">
        <f>SUM(Таблица29[[#This Row],[Средний балл аттестата]:[Балл первоочередной]])</f>
        <v>4.5</v>
      </c>
      <c r="F57" s="89">
        <v>4.5</v>
      </c>
      <c r="G57" s="89"/>
      <c r="H57" s="89"/>
      <c r="I57" s="87" t="s">
        <v>476</v>
      </c>
      <c r="J57" s="87" t="s">
        <v>5</v>
      </c>
      <c r="K57" s="87" t="s">
        <v>17</v>
      </c>
      <c r="L57" s="87" t="s">
        <v>33</v>
      </c>
      <c r="M57" s="87" t="s">
        <v>42</v>
      </c>
      <c r="N57" s="87" t="s">
        <v>42</v>
      </c>
      <c r="O57" s="109" t="s">
        <v>42</v>
      </c>
    </row>
    <row r="58" spans="1:15" s="7" customFormat="1" ht="37.5" x14ac:dyDescent="0.25">
      <c r="A58" s="104">
        <f>ROW()-2</f>
        <v>56</v>
      </c>
      <c r="B58" s="87" t="s">
        <v>911</v>
      </c>
      <c r="C58" s="87" t="s">
        <v>223</v>
      </c>
      <c r="D58" s="87" t="s">
        <v>134</v>
      </c>
      <c r="E58" s="89">
        <f>SUM(Таблица29[[#This Row],[Средний балл аттестата]:[Балл первоочередной]])</f>
        <v>4.5</v>
      </c>
      <c r="F58" s="89">
        <v>4.5</v>
      </c>
      <c r="G58" s="89"/>
      <c r="H58" s="89"/>
      <c r="I58" s="87" t="s">
        <v>476</v>
      </c>
      <c r="J58" s="87" t="s">
        <v>5</v>
      </c>
      <c r="K58" s="87" t="s">
        <v>17</v>
      </c>
      <c r="L58" s="87"/>
      <c r="M58" s="87" t="s">
        <v>42</v>
      </c>
      <c r="N58" s="87" t="s">
        <v>42</v>
      </c>
      <c r="O58" s="109" t="s">
        <v>42</v>
      </c>
    </row>
    <row r="59" spans="1:15" s="7" customFormat="1" ht="37.5" x14ac:dyDescent="0.25">
      <c r="A59" s="104">
        <f>ROW()-2</f>
        <v>57</v>
      </c>
      <c r="B59" s="90" t="s">
        <v>984</v>
      </c>
      <c r="C59" s="90" t="s">
        <v>223</v>
      </c>
      <c r="D59" s="88" t="s">
        <v>134</v>
      </c>
      <c r="E59" s="89">
        <f>SUM(Таблица29[[#This Row],[Средний балл аттестата]:[Балл первоочередной]])</f>
        <v>4.5</v>
      </c>
      <c r="F59" s="89">
        <v>4.5</v>
      </c>
      <c r="G59" s="87"/>
      <c r="H59" s="87"/>
      <c r="I59" s="87" t="s">
        <v>476</v>
      </c>
      <c r="J59" s="87" t="s">
        <v>17</v>
      </c>
      <c r="K59" s="87"/>
      <c r="L59" s="87"/>
      <c r="M59" s="87" t="s">
        <v>42</v>
      </c>
      <c r="N59" s="87" t="s">
        <v>42</v>
      </c>
      <c r="O59" s="109" t="s">
        <v>44</v>
      </c>
    </row>
    <row r="60" spans="1:15" s="85" customFormat="1" ht="37.5" x14ac:dyDescent="0.25">
      <c r="A60" s="104">
        <f>ROW()-2</f>
        <v>58</v>
      </c>
      <c r="B60" s="90" t="s">
        <v>756</v>
      </c>
      <c r="C60" s="90" t="s">
        <v>223</v>
      </c>
      <c r="D60" s="87" t="s">
        <v>134</v>
      </c>
      <c r="E60" s="89">
        <f>SUM(Таблица29[[#This Row],[Средний балл аттестата]:[Балл первоочередной]])</f>
        <v>4.5</v>
      </c>
      <c r="F60" s="89">
        <v>4.5</v>
      </c>
      <c r="G60" s="89"/>
      <c r="H60" s="89"/>
      <c r="I60" s="87" t="s">
        <v>476</v>
      </c>
      <c r="J60" s="87" t="s">
        <v>33</v>
      </c>
      <c r="K60" s="208" t="s">
        <v>17</v>
      </c>
      <c r="L60" s="208"/>
      <c r="M60" s="87" t="s">
        <v>42</v>
      </c>
      <c r="N60" s="87"/>
      <c r="O60" s="109" t="s">
        <v>42</v>
      </c>
    </row>
    <row r="61" spans="1:15" s="7" customFormat="1" ht="37.5" x14ac:dyDescent="0.25">
      <c r="A61" s="104">
        <f>ROW()-2</f>
        <v>59</v>
      </c>
      <c r="B61" s="87" t="s">
        <v>576</v>
      </c>
      <c r="C61" s="87" t="s">
        <v>223</v>
      </c>
      <c r="D61" s="87" t="s">
        <v>134</v>
      </c>
      <c r="E61" s="89">
        <f>SUM(Таблица29[[#This Row],[Средний балл аттестата]:[Балл первоочередной]])</f>
        <v>4.5</v>
      </c>
      <c r="F61" s="89">
        <v>4.5</v>
      </c>
      <c r="G61" s="87"/>
      <c r="H61" s="87"/>
      <c r="I61" s="87" t="s">
        <v>477</v>
      </c>
      <c r="J61" s="87" t="s">
        <v>17</v>
      </c>
      <c r="K61" s="87" t="s">
        <v>52</v>
      </c>
      <c r="L61" s="87"/>
      <c r="M61" s="87" t="s">
        <v>42</v>
      </c>
      <c r="N61" s="87"/>
      <c r="O61" s="109" t="s">
        <v>42</v>
      </c>
    </row>
    <row r="62" spans="1:15" s="7" customFormat="1" ht="37.5" x14ac:dyDescent="0.25">
      <c r="A62" s="104">
        <f xml:space="preserve"> ROW()-2</f>
        <v>60</v>
      </c>
      <c r="B62" s="87" t="s">
        <v>661</v>
      </c>
      <c r="C62" s="87" t="s">
        <v>222</v>
      </c>
      <c r="D62" s="87" t="s">
        <v>134</v>
      </c>
      <c r="E62" s="89">
        <f>SUM(Таблица29[[#This Row],[Средний балл аттестата]:[Балл первоочередной]])</f>
        <v>4.5</v>
      </c>
      <c r="F62" s="89">
        <v>4.5</v>
      </c>
      <c r="G62" s="89"/>
      <c r="H62" s="89"/>
      <c r="I62" s="87" t="s">
        <v>477</v>
      </c>
      <c r="J62" s="87" t="s">
        <v>33</v>
      </c>
      <c r="K62" s="87" t="s">
        <v>17</v>
      </c>
      <c r="L62" s="87" t="s">
        <v>115</v>
      </c>
      <c r="M62" s="87" t="s">
        <v>42</v>
      </c>
      <c r="N62" s="87" t="s">
        <v>202</v>
      </c>
      <c r="O62" s="109" t="s">
        <v>44</v>
      </c>
    </row>
    <row r="63" spans="1:15" s="7" customFormat="1" ht="75" x14ac:dyDescent="0.25">
      <c r="A63" s="104">
        <f xml:space="preserve"> ROW()-2</f>
        <v>61</v>
      </c>
      <c r="B63" s="87" t="s">
        <v>847</v>
      </c>
      <c r="C63" s="87" t="s">
        <v>223</v>
      </c>
      <c r="D63" s="88" t="s">
        <v>134</v>
      </c>
      <c r="E63" s="89">
        <f>SUM(Таблица29[[#This Row],[Средний балл аттестата]:[Балл первоочередной]])</f>
        <v>4.5</v>
      </c>
      <c r="F63" s="89">
        <v>4.5</v>
      </c>
      <c r="G63" s="89"/>
      <c r="H63" s="89"/>
      <c r="I63" s="87" t="s">
        <v>477</v>
      </c>
      <c r="J63" s="87" t="s">
        <v>33</v>
      </c>
      <c r="K63" s="87" t="s">
        <v>7</v>
      </c>
      <c r="L63" s="87" t="s">
        <v>848</v>
      </c>
      <c r="M63" s="87" t="s">
        <v>42</v>
      </c>
      <c r="N63" s="87"/>
      <c r="O63" s="109" t="s">
        <v>42</v>
      </c>
    </row>
    <row r="64" spans="1:15" s="7" customFormat="1" ht="37.5" x14ac:dyDescent="0.3">
      <c r="A64" s="104">
        <f>ROW()-2</f>
        <v>62</v>
      </c>
      <c r="B64" s="103" t="s">
        <v>1075</v>
      </c>
      <c r="C64" s="90" t="s">
        <v>223</v>
      </c>
      <c r="D64" s="103" t="s">
        <v>136</v>
      </c>
      <c r="E64" s="89">
        <f>SUM(Таблица29[[#This Row],[Средний балл аттестата]:[Балл первоочередной]])</f>
        <v>4.5</v>
      </c>
      <c r="F64" s="89">
        <v>4.5</v>
      </c>
      <c r="G64" s="87"/>
      <c r="H64" s="87"/>
      <c r="I64" s="87" t="s">
        <v>477</v>
      </c>
      <c r="J64" s="87" t="s">
        <v>17</v>
      </c>
      <c r="K64" s="87" t="s">
        <v>6</v>
      </c>
      <c r="L64" s="87" t="s">
        <v>5</v>
      </c>
      <c r="M64" s="87" t="s">
        <v>42</v>
      </c>
      <c r="N64" s="87"/>
      <c r="O64" s="109" t="s">
        <v>44</v>
      </c>
    </row>
    <row r="65" spans="1:15" s="7" customFormat="1" ht="37.5" x14ac:dyDescent="0.25">
      <c r="A65" s="104">
        <f>ROW()-2</f>
        <v>63</v>
      </c>
      <c r="B65" s="90" t="s">
        <v>217</v>
      </c>
      <c r="C65" s="90" t="s">
        <v>224</v>
      </c>
      <c r="D65" s="90" t="s">
        <v>134</v>
      </c>
      <c r="E65" s="89">
        <f>SUM(Таблица29[[#This Row],[Средний балл аттестата]:[Балл первоочередной]])</f>
        <v>4.4800000000000004</v>
      </c>
      <c r="F65" s="89">
        <v>4.4800000000000004</v>
      </c>
      <c r="G65" s="89"/>
      <c r="H65" s="89"/>
      <c r="I65" s="87" t="s">
        <v>477</v>
      </c>
      <c r="J65" s="87" t="s">
        <v>5</v>
      </c>
      <c r="K65" s="87" t="s">
        <v>17</v>
      </c>
      <c r="L65" s="87"/>
      <c r="M65" s="87" t="s">
        <v>42</v>
      </c>
      <c r="N65" s="87" t="s">
        <v>42</v>
      </c>
      <c r="O65" s="109" t="s">
        <v>42</v>
      </c>
    </row>
    <row r="66" spans="1:15" s="7" customFormat="1" ht="141.75" customHeight="1" x14ac:dyDescent="0.3">
      <c r="A66" s="104">
        <f>ROW()-2</f>
        <v>64</v>
      </c>
      <c r="B66" s="103" t="s">
        <v>428</v>
      </c>
      <c r="C66" s="103" t="s">
        <v>224</v>
      </c>
      <c r="D66" s="103" t="s">
        <v>134</v>
      </c>
      <c r="E66" s="89">
        <f>SUM(Таблица29[[#This Row],[Средний балл аттестата]:[Балл первоочередной]])</f>
        <v>4.4800000000000004</v>
      </c>
      <c r="F66" s="89">
        <v>4.4800000000000004</v>
      </c>
      <c r="G66" s="87"/>
      <c r="H66" s="87"/>
      <c r="I66" s="87" t="s">
        <v>477</v>
      </c>
      <c r="J66" s="87" t="s">
        <v>17</v>
      </c>
      <c r="K66" s="87" t="s">
        <v>33</v>
      </c>
      <c r="L66" s="87"/>
      <c r="M66" s="87" t="s">
        <v>42</v>
      </c>
      <c r="N66" s="87" t="s">
        <v>202</v>
      </c>
      <c r="O66" s="109" t="s">
        <v>42</v>
      </c>
    </row>
    <row r="67" spans="1:15" s="7" customFormat="1" ht="37.5" x14ac:dyDescent="0.25">
      <c r="A67" s="104">
        <f xml:space="preserve"> ROW() - 2</f>
        <v>65</v>
      </c>
      <c r="B67" s="87" t="s">
        <v>104</v>
      </c>
      <c r="C67" s="90" t="s">
        <v>224</v>
      </c>
      <c r="D67" s="87" t="s">
        <v>134</v>
      </c>
      <c r="E67" s="89">
        <f>SUM(Таблица29[[#This Row],[Средний балл аттестата]:[Балл первоочередной]])</f>
        <v>4.47</v>
      </c>
      <c r="F67" s="89">
        <v>4.47</v>
      </c>
      <c r="G67" s="87"/>
      <c r="H67" s="87"/>
      <c r="I67" s="87" t="s">
        <v>476</v>
      </c>
      <c r="J67" s="87" t="s">
        <v>17</v>
      </c>
      <c r="K67" s="87"/>
      <c r="L67" s="87"/>
      <c r="M67" s="87" t="s">
        <v>42</v>
      </c>
      <c r="N67" s="87" t="s">
        <v>42</v>
      </c>
      <c r="O67" s="109" t="s">
        <v>42</v>
      </c>
    </row>
    <row r="68" spans="1:15" s="85" customFormat="1" ht="37.5" x14ac:dyDescent="0.25">
      <c r="A68" s="104">
        <f xml:space="preserve"> ROW() - 2</f>
        <v>66</v>
      </c>
      <c r="B68" s="90" t="s">
        <v>129</v>
      </c>
      <c r="C68" s="90" t="s">
        <v>224</v>
      </c>
      <c r="D68" s="87" t="s">
        <v>134</v>
      </c>
      <c r="E68" s="89">
        <f>SUM(Таблица29[[#This Row],[Средний балл аттестата]:[Балл первоочередной]])</f>
        <v>4.47</v>
      </c>
      <c r="F68" s="89">
        <v>4.47</v>
      </c>
      <c r="G68" s="87"/>
      <c r="H68" s="87"/>
      <c r="I68" s="87" t="s">
        <v>476</v>
      </c>
      <c r="J68" s="87" t="s">
        <v>17</v>
      </c>
      <c r="K68" s="87" t="s">
        <v>33</v>
      </c>
      <c r="L68" s="87"/>
      <c r="M68" s="87" t="s">
        <v>42</v>
      </c>
      <c r="N68" s="87" t="s">
        <v>42</v>
      </c>
      <c r="O68" s="109" t="s">
        <v>42</v>
      </c>
    </row>
    <row r="69" spans="1:15" s="7" customFormat="1" ht="37.5" x14ac:dyDescent="0.25">
      <c r="A69" s="104">
        <f xml:space="preserve"> ROW() - 2</f>
        <v>67</v>
      </c>
      <c r="B69" s="87" t="s">
        <v>150</v>
      </c>
      <c r="C69" s="90" t="s">
        <v>224</v>
      </c>
      <c r="D69" s="87" t="s">
        <v>134</v>
      </c>
      <c r="E69" s="89">
        <f>SUM(Таблица29[[#This Row],[Средний балл аттестата]:[Балл первоочередной]])</f>
        <v>4.47</v>
      </c>
      <c r="F69" s="89">
        <v>4.47</v>
      </c>
      <c r="G69" s="89"/>
      <c r="H69" s="89"/>
      <c r="I69" s="87" t="s">
        <v>476</v>
      </c>
      <c r="J69" s="87" t="s">
        <v>33</v>
      </c>
      <c r="K69" s="87" t="s">
        <v>17</v>
      </c>
      <c r="L69" s="87"/>
      <c r="M69" s="87" t="s">
        <v>42</v>
      </c>
      <c r="N69" s="87" t="s">
        <v>42</v>
      </c>
      <c r="O69" s="109" t="s">
        <v>42</v>
      </c>
    </row>
    <row r="70" spans="1:15" s="7" customFormat="1" ht="37.5" x14ac:dyDescent="0.25">
      <c r="A70" s="95">
        <f>ROW()-2</f>
        <v>68</v>
      </c>
      <c r="B70" s="87" t="s">
        <v>325</v>
      </c>
      <c r="C70" s="87" t="s">
        <v>223</v>
      </c>
      <c r="D70" s="87" t="s">
        <v>134</v>
      </c>
      <c r="E70" s="89">
        <f>SUM(Таблица29[[#This Row],[Средний балл аттестата]:[Балл первоочередной]])</f>
        <v>4.47</v>
      </c>
      <c r="F70" s="89">
        <v>4.47</v>
      </c>
      <c r="G70" s="89"/>
      <c r="H70" s="89"/>
      <c r="I70" s="87" t="s">
        <v>477</v>
      </c>
      <c r="J70" s="87" t="s">
        <v>5</v>
      </c>
      <c r="K70" s="87" t="s">
        <v>33</v>
      </c>
      <c r="L70" s="87" t="s">
        <v>17</v>
      </c>
      <c r="M70" s="87" t="s">
        <v>42</v>
      </c>
      <c r="N70" s="87"/>
      <c r="O70" s="109" t="s">
        <v>44</v>
      </c>
    </row>
    <row r="71" spans="1:15" s="7" customFormat="1" ht="37.5" x14ac:dyDescent="0.25">
      <c r="A71" s="104">
        <f>ROW()-2</f>
        <v>69</v>
      </c>
      <c r="B71" s="87" t="s">
        <v>389</v>
      </c>
      <c r="C71" s="87" t="s">
        <v>222</v>
      </c>
      <c r="D71" s="87" t="s">
        <v>134</v>
      </c>
      <c r="E71" s="89">
        <f>SUM(Таблица29[[#This Row],[Средний балл аттестата]:[Балл первоочередной]])</f>
        <v>4.47</v>
      </c>
      <c r="F71" s="89">
        <v>4.47</v>
      </c>
      <c r="G71" s="87"/>
      <c r="H71" s="87"/>
      <c r="I71" s="87" t="s">
        <v>477</v>
      </c>
      <c r="J71" s="87" t="s">
        <v>17</v>
      </c>
      <c r="K71" s="87" t="s">
        <v>5</v>
      </c>
      <c r="L71" s="87"/>
      <c r="M71" s="87" t="s">
        <v>42</v>
      </c>
      <c r="N71" s="87" t="s">
        <v>42</v>
      </c>
      <c r="O71" s="109" t="s">
        <v>42</v>
      </c>
    </row>
    <row r="72" spans="1:15" s="7" customFormat="1" ht="37.5" x14ac:dyDescent="0.25">
      <c r="A72" s="104">
        <f>ROW()-2</f>
        <v>70</v>
      </c>
      <c r="B72" s="90" t="s">
        <v>853</v>
      </c>
      <c r="C72" s="90" t="s">
        <v>223</v>
      </c>
      <c r="D72" s="87" t="s">
        <v>134</v>
      </c>
      <c r="E72" s="89">
        <f>SUM(Таблица29[[#This Row],[Средний балл аттестата]:[Балл первоочередной]])</f>
        <v>4.47</v>
      </c>
      <c r="F72" s="89">
        <v>4.47</v>
      </c>
      <c r="G72" s="87"/>
      <c r="H72" s="87"/>
      <c r="I72" s="87" t="s">
        <v>477</v>
      </c>
      <c r="J72" s="87" t="s">
        <v>17</v>
      </c>
      <c r="K72" s="87"/>
      <c r="L72" s="87"/>
      <c r="M72" s="87" t="s">
        <v>42</v>
      </c>
      <c r="N72" s="87"/>
      <c r="O72" s="109" t="s">
        <v>42</v>
      </c>
    </row>
    <row r="73" spans="1:15" s="7" customFormat="1" ht="37.5" x14ac:dyDescent="0.3">
      <c r="A73" s="104">
        <f>ROW()-2</f>
        <v>71</v>
      </c>
      <c r="B73" s="90" t="s">
        <v>1055</v>
      </c>
      <c r="C73" s="101" t="s">
        <v>223</v>
      </c>
      <c r="D73" s="87" t="s">
        <v>134</v>
      </c>
      <c r="E73" s="89">
        <f>SUM(Таблица29[[#This Row],[Средний балл аттестата]:[Балл первоочередной]])</f>
        <v>4.4400000000000004</v>
      </c>
      <c r="F73" s="89">
        <v>4.4400000000000004</v>
      </c>
      <c r="G73" s="87"/>
      <c r="H73" s="87"/>
      <c r="I73" s="87" t="s">
        <v>476</v>
      </c>
      <c r="J73" s="87" t="s">
        <v>17</v>
      </c>
      <c r="K73" s="87" t="s">
        <v>7</v>
      </c>
      <c r="L73" s="87" t="s">
        <v>52</v>
      </c>
      <c r="M73" s="87" t="s">
        <v>42</v>
      </c>
      <c r="N73" s="87"/>
      <c r="O73" s="109" t="s">
        <v>44</v>
      </c>
    </row>
    <row r="74" spans="1:15" s="7" customFormat="1" ht="37.5" x14ac:dyDescent="0.25">
      <c r="A74" s="104">
        <f xml:space="preserve"> ROW()-2</f>
        <v>72</v>
      </c>
      <c r="B74" s="87" t="s">
        <v>372</v>
      </c>
      <c r="C74" s="87" t="s">
        <v>222</v>
      </c>
      <c r="D74" s="87" t="s">
        <v>134</v>
      </c>
      <c r="E74" s="89">
        <f>SUM(Таблица29[[#This Row],[Средний балл аттестата]:[Балл первоочередной]])</f>
        <v>4.4400000000000004</v>
      </c>
      <c r="F74" s="89">
        <v>4.4400000000000004</v>
      </c>
      <c r="G74" s="89"/>
      <c r="H74" s="89"/>
      <c r="I74" s="87" t="s">
        <v>477</v>
      </c>
      <c r="J74" s="87" t="s">
        <v>33</v>
      </c>
      <c r="K74" s="87" t="s">
        <v>17</v>
      </c>
      <c r="L74" s="87" t="s">
        <v>5</v>
      </c>
      <c r="M74" s="87" t="s">
        <v>42</v>
      </c>
      <c r="N74" s="87" t="s">
        <v>42</v>
      </c>
      <c r="O74" s="109" t="s">
        <v>42</v>
      </c>
    </row>
    <row r="75" spans="1:15" s="7" customFormat="1" ht="69" customHeight="1" x14ac:dyDescent="0.25">
      <c r="A75" s="104">
        <f>ROW()-2</f>
        <v>73</v>
      </c>
      <c r="B75" s="90" t="s">
        <v>577</v>
      </c>
      <c r="C75" s="90" t="s">
        <v>223</v>
      </c>
      <c r="D75" s="87" t="s">
        <v>134</v>
      </c>
      <c r="E75" s="89">
        <f>SUM(Таблица29[[#This Row],[Средний балл аттестата]:[Балл первоочередной]])</f>
        <v>4.4400000000000004</v>
      </c>
      <c r="F75" s="89">
        <v>4.4400000000000004</v>
      </c>
      <c r="G75" s="87"/>
      <c r="H75" s="87"/>
      <c r="I75" s="87" t="s">
        <v>477</v>
      </c>
      <c r="J75" s="87" t="s">
        <v>17</v>
      </c>
      <c r="K75" s="87" t="s">
        <v>52</v>
      </c>
      <c r="L75" s="87"/>
      <c r="M75" s="87" t="s">
        <v>42</v>
      </c>
      <c r="N75" s="87"/>
      <c r="O75" s="109" t="s">
        <v>42</v>
      </c>
    </row>
    <row r="76" spans="1:15" s="7" customFormat="1" ht="37.5" x14ac:dyDescent="0.25">
      <c r="A76" s="104">
        <f>ROW()-2</f>
        <v>74</v>
      </c>
      <c r="B76" s="90" t="s">
        <v>983</v>
      </c>
      <c r="C76" s="90" t="s">
        <v>223</v>
      </c>
      <c r="D76" s="89" t="s">
        <v>134</v>
      </c>
      <c r="E76" s="89">
        <f>SUM(Таблица29[[#This Row],[Средний балл аттестата]:[Балл первоочередной]])</f>
        <v>4.4400000000000004</v>
      </c>
      <c r="F76" s="89">
        <v>4.4400000000000004</v>
      </c>
      <c r="G76" s="87"/>
      <c r="H76" s="87"/>
      <c r="I76" s="87" t="s">
        <v>477</v>
      </c>
      <c r="J76" s="87" t="s">
        <v>17</v>
      </c>
      <c r="K76" s="87"/>
      <c r="L76" s="87"/>
      <c r="M76" s="87" t="s">
        <v>42</v>
      </c>
      <c r="N76" s="87"/>
      <c r="O76" s="109" t="s">
        <v>44</v>
      </c>
    </row>
    <row r="77" spans="1:15" s="7" customFormat="1" ht="37.5" x14ac:dyDescent="0.25">
      <c r="A77" s="104">
        <f>ROW()-2</f>
        <v>75</v>
      </c>
      <c r="B77" s="87" t="s">
        <v>1032</v>
      </c>
      <c r="C77" s="87" t="s">
        <v>223</v>
      </c>
      <c r="D77" s="87" t="s">
        <v>134</v>
      </c>
      <c r="E77" s="89">
        <f>SUM(Таблица29[[#This Row],[Средний балл аттестата]:[Балл первоочередной]])</f>
        <v>4.4400000000000004</v>
      </c>
      <c r="F77" s="89">
        <v>4.4400000000000004</v>
      </c>
      <c r="G77" s="87"/>
      <c r="H77" s="87"/>
      <c r="I77" s="87" t="s">
        <v>477</v>
      </c>
      <c r="J77" s="87" t="s">
        <v>17</v>
      </c>
      <c r="K77" s="87" t="s">
        <v>5</v>
      </c>
      <c r="L77" s="87"/>
      <c r="M77" s="87" t="s">
        <v>42</v>
      </c>
      <c r="N77" s="87"/>
      <c r="O77" s="109" t="s">
        <v>42</v>
      </c>
    </row>
    <row r="78" spans="1:15" s="7" customFormat="1" ht="37.5" x14ac:dyDescent="0.25">
      <c r="A78" s="104">
        <f>ROW()-2</f>
        <v>76</v>
      </c>
      <c r="B78" s="90" t="s">
        <v>812</v>
      </c>
      <c r="C78" s="90" t="s">
        <v>224</v>
      </c>
      <c r="D78" s="89" t="s">
        <v>134</v>
      </c>
      <c r="E78" s="89">
        <f>SUM(Таблица29[[#This Row],[Средний балл аттестата]:[Балл первоочередной]])</f>
        <v>4.43</v>
      </c>
      <c r="F78" s="89">
        <v>4.43</v>
      </c>
      <c r="G78" s="89"/>
      <c r="H78" s="89"/>
      <c r="I78" s="89" t="s">
        <v>476</v>
      </c>
      <c r="J78" s="89" t="s">
        <v>17</v>
      </c>
      <c r="K78" s="89"/>
      <c r="L78" s="89"/>
      <c r="M78" s="89" t="s">
        <v>42</v>
      </c>
      <c r="N78" s="89" t="s">
        <v>202</v>
      </c>
      <c r="O78" s="155" t="s">
        <v>44</v>
      </c>
    </row>
    <row r="79" spans="1:15" s="7" customFormat="1" ht="37.5" x14ac:dyDescent="0.3">
      <c r="A79" s="104">
        <f>ROW()-2</f>
        <v>77</v>
      </c>
      <c r="B79" s="103" t="s">
        <v>1134</v>
      </c>
      <c r="C79" s="90" t="s">
        <v>1112</v>
      </c>
      <c r="D79" s="103" t="s">
        <v>134</v>
      </c>
      <c r="E79" s="89">
        <f>SUM(Таблица29[[#This Row],[Средний балл аттестата]:[Балл первоочередной]])</f>
        <v>4.43</v>
      </c>
      <c r="F79" s="89">
        <v>4.43</v>
      </c>
      <c r="G79" s="89"/>
      <c r="H79" s="89"/>
      <c r="I79" s="87" t="s">
        <v>477</v>
      </c>
      <c r="J79" s="87" t="s">
        <v>115</v>
      </c>
      <c r="K79" s="87" t="s">
        <v>17</v>
      </c>
      <c r="L79" s="87" t="s">
        <v>33</v>
      </c>
      <c r="M79" s="87" t="s">
        <v>42</v>
      </c>
      <c r="N79" s="87" t="s">
        <v>42</v>
      </c>
      <c r="O79" s="109" t="s">
        <v>44</v>
      </c>
    </row>
    <row r="80" spans="1:15" s="7" customFormat="1" ht="67.5" customHeight="1" x14ac:dyDescent="0.25">
      <c r="A80" s="104">
        <f xml:space="preserve"> ROW() - 2</f>
        <v>78</v>
      </c>
      <c r="B80" s="87" t="s">
        <v>152</v>
      </c>
      <c r="C80" s="90" t="s">
        <v>224</v>
      </c>
      <c r="D80" s="87" t="s">
        <v>134</v>
      </c>
      <c r="E80" s="89">
        <f>SUM(Таблица29[[#This Row],[Средний балл аттестата]:[Балл первоочередной]])</f>
        <v>4.42</v>
      </c>
      <c r="F80" s="89">
        <v>4.42</v>
      </c>
      <c r="G80" s="87"/>
      <c r="H80" s="87"/>
      <c r="I80" s="87" t="s">
        <v>476</v>
      </c>
      <c r="J80" s="87" t="s">
        <v>17</v>
      </c>
      <c r="K80" s="87"/>
      <c r="L80" s="87"/>
      <c r="M80" s="87" t="s">
        <v>42</v>
      </c>
      <c r="N80" s="87" t="s">
        <v>42</v>
      </c>
      <c r="O80" s="109" t="s">
        <v>42</v>
      </c>
    </row>
    <row r="81" spans="1:15" s="85" customFormat="1" ht="37.5" x14ac:dyDescent="0.25">
      <c r="A81" s="104">
        <f>ROW()-2</f>
        <v>79</v>
      </c>
      <c r="B81" s="87" t="s">
        <v>279</v>
      </c>
      <c r="C81" s="87" t="s">
        <v>222</v>
      </c>
      <c r="D81" s="88" t="s">
        <v>134</v>
      </c>
      <c r="E81" s="89">
        <f>SUM(Таблица29[[#This Row],[Средний балл аттестата]:[Балл первоочередной]])</f>
        <v>4.42</v>
      </c>
      <c r="F81" s="89">
        <v>4.42</v>
      </c>
      <c r="G81" s="89"/>
      <c r="H81" s="89"/>
      <c r="I81" s="87" t="s">
        <v>476</v>
      </c>
      <c r="J81" s="87" t="s">
        <v>33</v>
      </c>
      <c r="K81" s="87" t="s">
        <v>17</v>
      </c>
      <c r="L81" s="87" t="s">
        <v>5</v>
      </c>
      <c r="M81" s="87" t="s">
        <v>42</v>
      </c>
      <c r="N81" s="87" t="s">
        <v>42</v>
      </c>
      <c r="O81" s="87" t="s">
        <v>42</v>
      </c>
    </row>
    <row r="82" spans="1:15" s="7" customFormat="1" ht="37.5" x14ac:dyDescent="0.25">
      <c r="A82" s="104">
        <f>ROW()-2</f>
        <v>80</v>
      </c>
      <c r="B82" s="90" t="s">
        <v>395</v>
      </c>
      <c r="C82" s="90" t="s">
        <v>222</v>
      </c>
      <c r="D82" s="87" t="s">
        <v>134</v>
      </c>
      <c r="E82" s="89">
        <f>SUM(Таблица29[[#This Row],[Средний балл аттестата]:[Балл первоочередной]])</f>
        <v>4.42</v>
      </c>
      <c r="F82" s="89">
        <v>4.42</v>
      </c>
      <c r="G82" s="87"/>
      <c r="H82" s="87"/>
      <c r="I82" s="87" t="s">
        <v>476</v>
      </c>
      <c r="J82" s="87" t="s">
        <v>17</v>
      </c>
      <c r="K82" s="87" t="s">
        <v>110</v>
      </c>
      <c r="L82" s="87"/>
      <c r="M82" s="87" t="s">
        <v>42</v>
      </c>
      <c r="N82" s="87" t="s">
        <v>42</v>
      </c>
      <c r="O82" s="109" t="s">
        <v>42</v>
      </c>
    </row>
    <row r="83" spans="1:15" s="7" customFormat="1" ht="37.5" x14ac:dyDescent="0.25">
      <c r="A83" s="104">
        <f xml:space="preserve"> ROW()-2</f>
        <v>81</v>
      </c>
      <c r="B83" s="90" t="s">
        <v>814</v>
      </c>
      <c r="C83" s="90" t="s">
        <v>222</v>
      </c>
      <c r="D83" s="87" t="s">
        <v>134</v>
      </c>
      <c r="E83" s="89">
        <f>SUM(Таблица29[[#This Row],[Средний балл аттестата]:[Балл первоочередной]])</f>
        <v>4.42</v>
      </c>
      <c r="F83" s="89">
        <v>4.42</v>
      </c>
      <c r="G83" s="89"/>
      <c r="H83" s="89"/>
      <c r="I83" s="87" t="s">
        <v>476</v>
      </c>
      <c r="J83" s="87" t="s">
        <v>17</v>
      </c>
      <c r="K83" s="87" t="s">
        <v>5</v>
      </c>
      <c r="L83" s="87"/>
      <c r="M83" s="87" t="s">
        <v>42</v>
      </c>
      <c r="N83" s="87" t="s">
        <v>42</v>
      </c>
      <c r="O83" s="109" t="s">
        <v>42</v>
      </c>
    </row>
    <row r="84" spans="1:15" s="7" customFormat="1" ht="37.5" x14ac:dyDescent="0.25">
      <c r="A84" s="104">
        <f>ROW()-2</f>
        <v>82</v>
      </c>
      <c r="B84" s="90" t="s">
        <v>1061</v>
      </c>
      <c r="C84" s="90" t="s">
        <v>224</v>
      </c>
      <c r="D84" s="87" t="s">
        <v>134</v>
      </c>
      <c r="E84" s="89">
        <f>SUM(Таблица29[[#This Row],[Средний балл аттестата]:[Балл первоочередной]])</f>
        <v>4.42</v>
      </c>
      <c r="F84" s="89">
        <v>4.42</v>
      </c>
      <c r="G84" s="87"/>
      <c r="H84" s="87"/>
      <c r="I84" s="87" t="s">
        <v>476</v>
      </c>
      <c r="J84" s="87" t="s">
        <v>17</v>
      </c>
      <c r="K84" s="87" t="s">
        <v>5</v>
      </c>
      <c r="L84" s="87"/>
      <c r="M84" s="87" t="s">
        <v>42</v>
      </c>
      <c r="N84" s="87" t="s">
        <v>168</v>
      </c>
      <c r="O84" s="109" t="s">
        <v>42</v>
      </c>
    </row>
    <row r="85" spans="1:15" s="7" customFormat="1" ht="37.5" x14ac:dyDescent="0.25">
      <c r="A85" s="104">
        <f>ROW()-2</f>
        <v>83</v>
      </c>
      <c r="B85" s="98" t="s">
        <v>890</v>
      </c>
      <c r="C85" s="98" t="s">
        <v>223</v>
      </c>
      <c r="D85" s="92" t="s">
        <v>134</v>
      </c>
      <c r="E85" s="89">
        <f>SUM(Таблица29[[#This Row],[Средний балл аттестата]:[Балл первоочередной]])</f>
        <v>4.42</v>
      </c>
      <c r="F85" s="100">
        <v>4.42</v>
      </c>
      <c r="G85" s="92"/>
      <c r="H85" s="92"/>
      <c r="I85" s="92" t="s">
        <v>477</v>
      </c>
      <c r="J85" s="87" t="s">
        <v>17</v>
      </c>
      <c r="K85" s="87"/>
      <c r="L85" s="87"/>
      <c r="M85" s="92" t="s">
        <v>42</v>
      </c>
      <c r="N85" s="92"/>
      <c r="O85" s="134" t="s">
        <v>42</v>
      </c>
    </row>
    <row r="86" spans="1:15" s="7" customFormat="1" ht="37.5" x14ac:dyDescent="0.25">
      <c r="A86" s="104">
        <f>ROW()-2</f>
        <v>84</v>
      </c>
      <c r="B86" s="90" t="s">
        <v>724</v>
      </c>
      <c r="C86" s="90" t="s">
        <v>223</v>
      </c>
      <c r="D86" s="87" t="s">
        <v>134</v>
      </c>
      <c r="E86" s="89">
        <f>SUM(Таблица29[[#This Row],[Средний балл аттестата]:[Балл первоочередной]])</f>
        <v>4.41</v>
      </c>
      <c r="F86" s="89">
        <v>4.41</v>
      </c>
      <c r="G86" s="87"/>
      <c r="H86" s="87"/>
      <c r="I86" s="87" t="s">
        <v>477</v>
      </c>
      <c r="J86" s="87" t="s">
        <v>17</v>
      </c>
      <c r="K86" s="87"/>
      <c r="L86" s="87"/>
      <c r="M86" s="87" t="s">
        <v>42</v>
      </c>
      <c r="N86" s="87"/>
      <c r="O86" s="109" t="s">
        <v>42</v>
      </c>
    </row>
    <row r="87" spans="1:15" s="7" customFormat="1" ht="37.5" x14ac:dyDescent="0.25">
      <c r="A87" s="104">
        <f xml:space="preserve"> ROW()-2</f>
        <v>85</v>
      </c>
      <c r="B87" s="87" t="s">
        <v>778</v>
      </c>
      <c r="C87" s="87" t="s">
        <v>223</v>
      </c>
      <c r="D87" s="87" t="s">
        <v>134</v>
      </c>
      <c r="E87" s="89">
        <f>SUM(Таблица29[[#This Row],[Средний балл аттестата]:[Балл первоочередной]])</f>
        <v>4.41</v>
      </c>
      <c r="F87" s="89">
        <v>4.41</v>
      </c>
      <c r="G87" s="89"/>
      <c r="H87" s="89"/>
      <c r="I87" s="87" t="s">
        <v>477</v>
      </c>
      <c r="J87" s="87" t="s">
        <v>33</v>
      </c>
      <c r="K87" s="87" t="s">
        <v>17</v>
      </c>
      <c r="L87" s="87"/>
      <c r="M87" s="87" t="s">
        <v>42</v>
      </c>
      <c r="N87" s="87"/>
      <c r="O87" s="109" t="s">
        <v>44</v>
      </c>
    </row>
    <row r="88" spans="1:15" s="7" customFormat="1" ht="37.5" x14ac:dyDescent="0.25">
      <c r="A88" s="95">
        <f>ROW()-2</f>
        <v>86</v>
      </c>
      <c r="B88" s="95" t="s">
        <v>930</v>
      </c>
      <c r="C88" s="95" t="s">
        <v>222</v>
      </c>
      <c r="D88" s="94" t="s">
        <v>134</v>
      </c>
      <c r="E88" s="108">
        <f>SUM(Таблица29[[#This Row],[Средний балл аттестата]:[Балл первоочередной]])</f>
        <v>4.41</v>
      </c>
      <c r="F88" s="97">
        <v>4.41</v>
      </c>
      <c r="G88" s="94"/>
      <c r="H88" s="94"/>
      <c r="I88" s="87" t="s">
        <v>477</v>
      </c>
      <c r="J88" s="94" t="s">
        <v>17</v>
      </c>
      <c r="K88" s="94"/>
      <c r="L88" s="94"/>
      <c r="M88" s="94" t="s">
        <v>42</v>
      </c>
      <c r="N88" s="94" t="s">
        <v>42</v>
      </c>
      <c r="O88" s="94" t="s">
        <v>42</v>
      </c>
    </row>
    <row r="89" spans="1:15" s="7" customFormat="1" ht="37.5" x14ac:dyDescent="0.25">
      <c r="A89" s="104">
        <f xml:space="preserve"> ROW() - 2</f>
        <v>87</v>
      </c>
      <c r="B89" s="87" t="s">
        <v>126</v>
      </c>
      <c r="C89" s="90" t="s">
        <v>223</v>
      </c>
      <c r="D89" s="87" t="s">
        <v>134</v>
      </c>
      <c r="E89" s="89">
        <f>SUM(Таблица29[[#This Row],[Средний балл аттестата]:[Балл первоочередной]])</f>
        <v>4.4000000000000004</v>
      </c>
      <c r="F89" s="89">
        <v>4.4000000000000004</v>
      </c>
      <c r="G89" s="87"/>
      <c r="H89" s="87"/>
      <c r="I89" s="87" t="s">
        <v>477</v>
      </c>
      <c r="J89" s="87" t="s">
        <v>17</v>
      </c>
      <c r="K89" s="87"/>
      <c r="L89" s="87"/>
      <c r="M89" s="87" t="s">
        <v>42</v>
      </c>
      <c r="N89" s="87"/>
      <c r="O89" s="109" t="s">
        <v>44</v>
      </c>
    </row>
    <row r="90" spans="1:15" s="7" customFormat="1" ht="37.5" x14ac:dyDescent="0.25">
      <c r="A90" s="104">
        <f>ROW()-2</f>
        <v>88</v>
      </c>
      <c r="B90" s="90" t="s">
        <v>396</v>
      </c>
      <c r="C90" s="90" t="s">
        <v>222</v>
      </c>
      <c r="D90" s="87" t="s">
        <v>134</v>
      </c>
      <c r="E90" s="89">
        <f>SUM(Таблица29[[#This Row],[Средний балл аттестата]:[Балл первоочередной]])</f>
        <v>4.3899999999999997</v>
      </c>
      <c r="F90" s="89">
        <v>4.3899999999999997</v>
      </c>
      <c r="G90" s="87"/>
      <c r="H90" s="87"/>
      <c r="I90" s="87" t="s">
        <v>477</v>
      </c>
      <c r="J90" s="87" t="s">
        <v>17</v>
      </c>
      <c r="K90" s="87"/>
      <c r="L90" s="87"/>
      <c r="M90" s="87" t="s">
        <v>42</v>
      </c>
      <c r="N90" s="87" t="s">
        <v>42</v>
      </c>
      <c r="O90" s="109" t="s">
        <v>42</v>
      </c>
    </row>
    <row r="91" spans="1:15" s="7" customFormat="1" ht="37.5" x14ac:dyDescent="0.3">
      <c r="A91" s="104">
        <f>ROW()-2</f>
        <v>89</v>
      </c>
      <c r="B91" s="103" t="s">
        <v>1084</v>
      </c>
      <c r="C91" s="90" t="s">
        <v>222</v>
      </c>
      <c r="D91" s="103" t="s">
        <v>134</v>
      </c>
      <c r="E91" s="89">
        <f>SUM(Таблица29[[#This Row],[Средний балл аттестата]:[Балл первоочередной]])</f>
        <v>4.3899999999999997</v>
      </c>
      <c r="F91" s="89">
        <v>4.3899999999999997</v>
      </c>
      <c r="G91" s="87"/>
      <c r="H91" s="87"/>
      <c r="I91" s="87" t="s">
        <v>477</v>
      </c>
      <c r="J91" s="87" t="s">
        <v>17</v>
      </c>
      <c r="K91" s="87" t="s">
        <v>33</v>
      </c>
      <c r="L91" s="87" t="s">
        <v>5</v>
      </c>
      <c r="M91" s="87" t="s">
        <v>42</v>
      </c>
      <c r="N91" s="87" t="s">
        <v>42</v>
      </c>
      <c r="O91" s="109" t="s">
        <v>42</v>
      </c>
    </row>
    <row r="92" spans="1:15" s="7" customFormat="1" ht="37.5" x14ac:dyDescent="0.25">
      <c r="A92" s="104">
        <f>ROW()-2</f>
        <v>90</v>
      </c>
      <c r="B92" s="87" t="s">
        <v>673</v>
      </c>
      <c r="C92" s="87" t="s">
        <v>222</v>
      </c>
      <c r="D92" s="87" t="s">
        <v>134</v>
      </c>
      <c r="E92" s="89">
        <f>SUM(Таблица29[[#This Row],[Средний балл аттестата]:[Балл первоочередной]])</f>
        <v>4.38</v>
      </c>
      <c r="F92" s="89">
        <v>4.38</v>
      </c>
      <c r="G92" s="87"/>
      <c r="H92" s="87"/>
      <c r="I92" s="87" t="s">
        <v>476</v>
      </c>
      <c r="J92" s="87" t="s">
        <v>17</v>
      </c>
      <c r="K92" s="87" t="s">
        <v>5</v>
      </c>
      <c r="L92" s="87"/>
      <c r="M92" s="87" t="s">
        <v>42</v>
      </c>
      <c r="N92" s="87" t="s">
        <v>42</v>
      </c>
      <c r="O92" s="109" t="s">
        <v>42</v>
      </c>
    </row>
    <row r="93" spans="1:15" s="7" customFormat="1" ht="37.5" x14ac:dyDescent="0.25">
      <c r="A93" s="104">
        <f xml:space="preserve"> ROW() - 2</f>
        <v>91</v>
      </c>
      <c r="B93" s="106" t="s">
        <v>102</v>
      </c>
      <c r="C93" s="106" t="s">
        <v>224</v>
      </c>
      <c r="D93" s="105" t="s">
        <v>134</v>
      </c>
      <c r="E93" s="97">
        <f>SUM(Таблица29[[#This Row],[Средний балл аттестата]:[Балл первоочередной]])</f>
        <v>4.38</v>
      </c>
      <c r="F93" s="108">
        <v>4.38</v>
      </c>
      <c r="G93" s="108"/>
      <c r="H93" s="108"/>
      <c r="I93" s="87" t="s">
        <v>477</v>
      </c>
      <c r="J93" s="105" t="s">
        <v>33</v>
      </c>
      <c r="K93" s="105" t="s">
        <v>17</v>
      </c>
      <c r="L93" s="105"/>
      <c r="M93" s="105" t="s">
        <v>42</v>
      </c>
      <c r="N93" s="105" t="s">
        <v>42</v>
      </c>
      <c r="O93" s="105" t="s">
        <v>42</v>
      </c>
    </row>
    <row r="94" spans="1:15" s="7" customFormat="1" ht="37.5" x14ac:dyDescent="0.25">
      <c r="A94" s="104">
        <f>ROW()-2</f>
        <v>92</v>
      </c>
      <c r="B94" s="87" t="s">
        <v>482</v>
      </c>
      <c r="C94" s="87" t="s">
        <v>223</v>
      </c>
      <c r="D94" s="87" t="s">
        <v>134</v>
      </c>
      <c r="E94" s="89">
        <f>SUM(Таблица29[[#This Row],[Средний балл аттестата]:[Балл первоочередной]])</f>
        <v>4.38</v>
      </c>
      <c r="F94" s="89">
        <v>4.38</v>
      </c>
      <c r="G94" s="87"/>
      <c r="H94" s="87"/>
      <c r="I94" s="87" t="s">
        <v>477</v>
      </c>
      <c r="J94" s="87" t="s">
        <v>52</v>
      </c>
      <c r="K94" s="87" t="s">
        <v>5</v>
      </c>
      <c r="L94" s="87" t="s">
        <v>17</v>
      </c>
      <c r="M94" s="87" t="s">
        <v>42</v>
      </c>
      <c r="N94" s="87"/>
      <c r="O94" s="109" t="s">
        <v>42</v>
      </c>
    </row>
    <row r="95" spans="1:15" s="7" customFormat="1" ht="37.5" x14ac:dyDescent="0.25">
      <c r="A95" s="104">
        <f>ROW()-2</f>
        <v>93</v>
      </c>
      <c r="B95" s="90" t="s">
        <v>583</v>
      </c>
      <c r="C95" s="90" t="s">
        <v>222</v>
      </c>
      <c r="D95" s="87" t="s">
        <v>134</v>
      </c>
      <c r="E95" s="89">
        <f>SUM(Таблица29[[#This Row],[Средний балл аттестата]:[Балл первоочередной]])</f>
        <v>4.38</v>
      </c>
      <c r="F95" s="89">
        <v>4.38</v>
      </c>
      <c r="G95" s="87"/>
      <c r="H95" s="87"/>
      <c r="I95" s="87" t="s">
        <v>477</v>
      </c>
      <c r="J95" s="87" t="s">
        <v>17</v>
      </c>
      <c r="K95" s="87" t="s">
        <v>52</v>
      </c>
      <c r="L95" s="87" t="s">
        <v>7</v>
      </c>
      <c r="M95" s="87" t="s">
        <v>42</v>
      </c>
      <c r="N95" s="87" t="s">
        <v>42</v>
      </c>
      <c r="O95" s="109" t="s">
        <v>42</v>
      </c>
    </row>
    <row r="96" spans="1:15" s="7" customFormat="1" ht="37.5" x14ac:dyDescent="0.25">
      <c r="A96" s="104">
        <f>ROW()-2</f>
        <v>94</v>
      </c>
      <c r="B96" s="90" t="s">
        <v>990</v>
      </c>
      <c r="C96" s="90" t="s">
        <v>223</v>
      </c>
      <c r="D96" s="90" t="s">
        <v>134</v>
      </c>
      <c r="E96" s="89">
        <f>SUM(Таблица29[[#This Row],[Средний балл аттестата]:[Балл первоочередной]])</f>
        <v>4.38</v>
      </c>
      <c r="F96" s="89">
        <v>4.38</v>
      </c>
      <c r="G96" s="87"/>
      <c r="H96" s="87"/>
      <c r="I96" s="87" t="s">
        <v>477</v>
      </c>
      <c r="J96" s="87" t="s">
        <v>17</v>
      </c>
      <c r="K96" s="87"/>
      <c r="L96" s="87"/>
      <c r="M96" s="87" t="s">
        <v>42</v>
      </c>
      <c r="N96" s="87"/>
      <c r="O96" s="109" t="s">
        <v>44</v>
      </c>
    </row>
    <row r="97" spans="1:15" s="85" customFormat="1" ht="37.5" x14ac:dyDescent="0.25">
      <c r="A97" s="104">
        <f xml:space="preserve"> ROW() - 2</f>
        <v>95</v>
      </c>
      <c r="B97" s="90" t="s">
        <v>175</v>
      </c>
      <c r="C97" s="90" t="s">
        <v>224</v>
      </c>
      <c r="D97" s="87" t="s">
        <v>134</v>
      </c>
      <c r="E97" s="89">
        <f>SUM(Таблица29[[#This Row],[Средний балл аттестата]:[Балл первоочередной]])</f>
        <v>4.37</v>
      </c>
      <c r="F97" s="89">
        <v>4.37</v>
      </c>
      <c r="G97" s="87"/>
      <c r="H97" s="87"/>
      <c r="I97" s="87" t="s">
        <v>476</v>
      </c>
      <c r="J97" s="87" t="s">
        <v>17</v>
      </c>
      <c r="K97" s="87" t="s">
        <v>33</v>
      </c>
      <c r="L97" s="87" t="s">
        <v>5</v>
      </c>
      <c r="M97" s="87" t="s">
        <v>42</v>
      </c>
      <c r="N97" s="87" t="s">
        <v>42</v>
      </c>
      <c r="O97" s="109" t="s">
        <v>42</v>
      </c>
    </row>
    <row r="98" spans="1:15" s="85" customFormat="1" ht="37.5" x14ac:dyDescent="0.25">
      <c r="A98" s="104">
        <f xml:space="preserve"> ROW() - 2</f>
        <v>96</v>
      </c>
      <c r="B98" s="90" t="s">
        <v>46</v>
      </c>
      <c r="C98" s="90" t="s">
        <v>224</v>
      </c>
      <c r="D98" s="87" t="s">
        <v>134</v>
      </c>
      <c r="E98" s="89">
        <f>SUM(Таблица29[[#This Row],[Средний балл аттестата]:[Балл первоочередной]])</f>
        <v>4.37</v>
      </c>
      <c r="F98" s="89">
        <v>4.37</v>
      </c>
      <c r="G98" s="89"/>
      <c r="H98" s="89"/>
      <c r="I98" s="87" t="s">
        <v>477</v>
      </c>
      <c r="J98" s="87" t="s">
        <v>33</v>
      </c>
      <c r="K98" s="87" t="s">
        <v>17</v>
      </c>
      <c r="L98" s="87" t="s">
        <v>5</v>
      </c>
      <c r="M98" s="87" t="s">
        <v>42</v>
      </c>
      <c r="N98" s="87" t="s">
        <v>42</v>
      </c>
      <c r="O98" s="109" t="s">
        <v>42</v>
      </c>
    </row>
    <row r="99" spans="1:15" s="7" customFormat="1" ht="37.5" x14ac:dyDescent="0.25">
      <c r="A99" s="104">
        <f>ROW()-2</f>
        <v>97</v>
      </c>
      <c r="B99" s="90" t="s">
        <v>239</v>
      </c>
      <c r="C99" s="90" t="s">
        <v>224</v>
      </c>
      <c r="D99" s="87" t="s">
        <v>134</v>
      </c>
      <c r="E99" s="89">
        <f>SUM(Таблица29[[#This Row],[Средний балл аттестата]:[Балл первоочередной]])</f>
        <v>4.37</v>
      </c>
      <c r="F99" s="89">
        <v>4.37</v>
      </c>
      <c r="G99" s="87"/>
      <c r="H99" s="87"/>
      <c r="I99" s="87" t="s">
        <v>477</v>
      </c>
      <c r="J99" s="87" t="s">
        <v>17</v>
      </c>
      <c r="K99" s="87" t="s">
        <v>33</v>
      </c>
      <c r="L99" s="87" t="s">
        <v>5</v>
      </c>
      <c r="M99" s="87" t="s">
        <v>42</v>
      </c>
      <c r="N99" s="87" t="s">
        <v>42</v>
      </c>
      <c r="O99" s="109" t="s">
        <v>42</v>
      </c>
    </row>
    <row r="100" spans="1:15" s="7" customFormat="1" ht="37.5" x14ac:dyDescent="0.25">
      <c r="A100" s="104">
        <f>ROW()-2</f>
        <v>98</v>
      </c>
      <c r="B100" s="87" t="s">
        <v>440</v>
      </c>
      <c r="C100" s="87" t="s">
        <v>223</v>
      </c>
      <c r="D100" s="87" t="s">
        <v>134</v>
      </c>
      <c r="E100" s="89">
        <f>SUM(Таблица29[[#This Row],[Средний балл аттестата]:[Балл первоочередной]])</f>
        <v>4.37</v>
      </c>
      <c r="F100" s="89">
        <v>4.37</v>
      </c>
      <c r="G100" s="89"/>
      <c r="H100" s="89"/>
      <c r="I100" s="87" t="s">
        <v>477</v>
      </c>
      <c r="J100" s="87" t="s">
        <v>17</v>
      </c>
      <c r="K100" s="87" t="s">
        <v>33</v>
      </c>
      <c r="L100" s="87"/>
      <c r="M100" s="87" t="s">
        <v>42</v>
      </c>
      <c r="N100" s="87" t="s">
        <v>42</v>
      </c>
      <c r="O100" s="109" t="s">
        <v>42</v>
      </c>
    </row>
    <row r="101" spans="1:15" s="7" customFormat="1" ht="99" customHeight="1" x14ac:dyDescent="0.25">
      <c r="A101" s="104">
        <f xml:space="preserve"> ROW() - 2</f>
        <v>99</v>
      </c>
      <c r="B101" s="98" t="s">
        <v>186</v>
      </c>
      <c r="C101" s="98" t="s">
        <v>224</v>
      </c>
      <c r="D101" s="92" t="s">
        <v>134</v>
      </c>
      <c r="E101" s="89">
        <f>SUM(Таблица29[[#This Row],[Средний балл аттестата]:[Балл первоочередной]])</f>
        <v>4.3499999999999996</v>
      </c>
      <c r="F101" s="89">
        <v>4.3499999999999996</v>
      </c>
      <c r="G101" s="100"/>
      <c r="H101" s="100"/>
      <c r="I101" s="87" t="s">
        <v>476</v>
      </c>
      <c r="J101" s="92" t="s">
        <v>33</v>
      </c>
      <c r="K101" s="92" t="s">
        <v>17</v>
      </c>
      <c r="L101" s="92" t="s">
        <v>5</v>
      </c>
      <c r="M101" s="92" t="s">
        <v>42</v>
      </c>
      <c r="N101" s="87" t="s">
        <v>42</v>
      </c>
      <c r="O101" s="109" t="s">
        <v>42</v>
      </c>
    </row>
    <row r="102" spans="1:15" s="7" customFormat="1" ht="37.5" x14ac:dyDescent="0.25">
      <c r="A102" s="104">
        <f xml:space="preserve"> ROW() - 2</f>
        <v>100</v>
      </c>
      <c r="B102" s="90" t="s">
        <v>83</v>
      </c>
      <c r="C102" s="90" t="s">
        <v>224</v>
      </c>
      <c r="D102" s="90" t="s">
        <v>134</v>
      </c>
      <c r="E102" s="89">
        <f>SUM(Таблица29[[#This Row],[Средний балл аттестата]:[Балл первоочередной]])</f>
        <v>4.3499999999999996</v>
      </c>
      <c r="F102" s="89">
        <v>4.3499999999999996</v>
      </c>
      <c r="G102" s="89"/>
      <c r="H102" s="89"/>
      <c r="I102" s="87" t="s">
        <v>477</v>
      </c>
      <c r="J102" s="87" t="s">
        <v>5</v>
      </c>
      <c r="K102" s="87" t="s">
        <v>17</v>
      </c>
      <c r="L102" s="87"/>
      <c r="M102" s="87" t="s">
        <v>42</v>
      </c>
      <c r="N102" s="87" t="s">
        <v>42</v>
      </c>
      <c r="O102" s="109" t="s">
        <v>42</v>
      </c>
    </row>
    <row r="103" spans="1:15" s="7" customFormat="1" ht="37.5" x14ac:dyDescent="0.3">
      <c r="A103" s="104">
        <f>ROW()-2</f>
        <v>101</v>
      </c>
      <c r="B103" s="87" t="s">
        <v>213</v>
      </c>
      <c r="C103" s="90" t="s">
        <v>224</v>
      </c>
      <c r="D103" s="87" t="s">
        <v>134</v>
      </c>
      <c r="E103" s="89">
        <f>SUM(Таблица29[[#This Row],[Средний балл аттестата]:[Балл первоочередной]])</f>
        <v>4.3499999999999996</v>
      </c>
      <c r="F103" s="87">
        <v>4.3499999999999996</v>
      </c>
      <c r="G103" s="102"/>
      <c r="H103" s="102"/>
      <c r="I103" s="87" t="s">
        <v>477</v>
      </c>
      <c r="J103" s="103" t="s">
        <v>5</v>
      </c>
      <c r="K103" s="103" t="s">
        <v>17</v>
      </c>
      <c r="L103" s="103"/>
      <c r="M103" s="103" t="s">
        <v>42</v>
      </c>
      <c r="N103" s="87" t="s">
        <v>42</v>
      </c>
      <c r="O103" s="109" t="s">
        <v>42</v>
      </c>
    </row>
    <row r="104" spans="1:15" s="7" customFormat="1" ht="37.5" x14ac:dyDescent="0.25">
      <c r="A104" s="104">
        <f>ROW()-2</f>
        <v>102</v>
      </c>
      <c r="B104" s="90" t="s">
        <v>255</v>
      </c>
      <c r="C104" s="90" t="s">
        <v>223</v>
      </c>
      <c r="D104" s="87" t="s">
        <v>134</v>
      </c>
      <c r="E104" s="89">
        <f>SUM(Таблица29[[#This Row],[Средний балл аттестата]:[Балл первоочередной]])</f>
        <v>4.3499999999999996</v>
      </c>
      <c r="F104" s="89">
        <v>4.3499999999999996</v>
      </c>
      <c r="G104" s="87"/>
      <c r="H104" s="87"/>
      <c r="I104" s="87" t="s">
        <v>477</v>
      </c>
      <c r="J104" s="87" t="s">
        <v>17</v>
      </c>
      <c r="K104" s="87"/>
      <c r="L104" s="87"/>
      <c r="M104" s="87" t="s">
        <v>42</v>
      </c>
      <c r="N104" s="87"/>
      <c r="O104" s="109" t="s">
        <v>42</v>
      </c>
    </row>
    <row r="105" spans="1:15" s="85" customFormat="1" ht="37.5" x14ac:dyDescent="0.3">
      <c r="A105" s="104">
        <f xml:space="preserve"> ROW()-2</f>
        <v>103</v>
      </c>
      <c r="B105" s="103" t="s">
        <v>863</v>
      </c>
      <c r="C105" s="103" t="s">
        <v>222</v>
      </c>
      <c r="D105" s="103" t="s">
        <v>134</v>
      </c>
      <c r="E105" s="89">
        <f>SUM(Таблица29[[#This Row],[Средний балл аттестата]:[Балл первоочередной]])</f>
        <v>4.3499999999999996</v>
      </c>
      <c r="F105" s="89">
        <v>4.3499999999999996</v>
      </c>
      <c r="G105" s="87"/>
      <c r="H105" s="87"/>
      <c r="I105" s="87" t="s">
        <v>477</v>
      </c>
      <c r="J105" s="87" t="s">
        <v>33</v>
      </c>
      <c r="K105" s="87" t="s">
        <v>17</v>
      </c>
      <c r="L105" s="87"/>
      <c r="M105" s="87" t="s">
        <v>42</v>
      </c>
      <c r="N105" s="87" t="s">
        <v>42</v>
      </c>
      <c r="O105" s="109" t="s">
        <v>42</v>
      </c>
    </row>
    <row r="106" spans="1:15" s="7" customFormat="1" ht="37.5" x14ac:dyDescent="0.25">
      <c r="A106" s="104">
        <f>ROW()-2</f>
        <v>104</v>
      </c>
      <c r="B106" s="90" t="s">
        <v>256</v>
      </c>
      <c r="C106" s="90" t="s">
        <v>223</v>
      </c>
      <c r="D106" s="87" t="s">
        <v>134</v>
      </c>
      <c r="E106" s="89">
        <f>SUM(Таблица29[[#This Row],[Средний балл аттестата]:[Балл первоочередной]])</f>
        <v>4.3499999999999996</v>
      </c>
      <c r="F106" s="89">
        <v>4.3499999999999996</v>
      </c>
      <c r="G106" s="87"/>
      <c r="H106" s="87"/>
      <c r="I106" s="87" t="s">
        <v>477</v>
      </c>
      <c r="J106" s="87" t="s">
        <v>52</v>
      </c>
      <c r="K106" s="87" t="s">
        <v>7</v>
      </c>
      <c r="L106" s="87" t="s">
        <v>17</v>
      </c>
      <c r="M106" s="87" t="s">
        <v>42</v>
      </c>
      <c r="N106" s="87"/>
      <c r="O106" s="109" t="s">
        <v>42</v>
      </c>
    </row>
    <row r="107" spans="1:15" s="7" customFormat="1" ht="37.5" x14ac:dyDescent="0.3">
      <c r="A107" s="104">
        <f>ROW()-2</f>
        <v>105</v>
      </c>
      <c r="B107" s="88" t="s">
        <v>1151</v>
      </c>
      <c r="C107" s="90" t="s">
        <v>1112</v>
      </c>
      <c r="D107" s="103" t="s">
        <v>134</v>
      </c>
      <c r="E107" s="89">
        <f>SUM(Таблица29[[#This Row],[Средний балл аттестата]:[Балл первоочередной]])</f>
        <v>4.3499999999999996</v>
      </c>
      <c r="F107" s="89">
        <v>4.3499999999999996</v>
      </c>
      <c r="G107" s="88"/>
      <c r="H107" s="88"/>
      <c r="I107" s="88" t="s">
        <v>477</v>
      </c>
      <c r="J107" s="88" t="s">
        <v>17</v>
      </c>
      <c r="K107" s="88"/>
      <c r="L107" s="88"/>
      <c r="M107" s="87" t="s">
        <v>42</v>
      </c>
      <c r="N107" s="87" t="s">
        <v>42</v>
      </c>
      <c r="O107" s="109" t="s">
        <v>44</v>
      </c>
    </row>
    <row r="108" spans="1:15" s="7" customFormat="1" ht="37.5" x14ac:dyDescent="0.25">
      <c r="A108" s="104">
        <f xml:space="preserve"> ROW()-2</f>
        <v>106</v>
      </c>
      <c r="B108" s="87" t="s">
        <v>603</v>
      </c>
      <c r="C108" s="87" t="s">
        <v>222</v>
      </c>
      <c r="D108" s="87" t="s">
        <v>134</v>
      </c>
      <c r="E108" s="89">
        <f>SUM(Таблица29[[#This Row],[Средний балл аттестата]:[Балл первоочередной]])</f>
        <v>4.3499999999999996</v>
      </c>
      <c r="F108" s="89">
        <v>4.3499999999999996</v>
      </c>
      <c r="G108" s="89"/>
      <c r="H108" s="89"/>
      <c r="I108" s="237" t="s">
        <v>476</v>
      </c>
      <c r="J108" s="87" t="s">
        <v>33</v>
      </c>
      <c r="K108" s="87" t="s">
        <v>17</v>
      </c>
      <c r="L108" s="87"/>
      <c r="M108" s="87" t="s">
        <v>42</v>
      </c>
      <c r="N108" s="87" t="s">
        <v>42</v>
      </c>
      <c r="O108" s="109" t="s">
        <v>42</v>
      </c>
    </row>
    <row r="109" spans="1:15" s="7" customFormat="1" ht="37.5" x14ac:dyDescent="0.25">
      <c r="A109" s="104">
        <f xml:space="preserve"> ROW() - 2</f>
        <v>107</v>
      </c>
      <c r="B109" s="90" t="s">
        <v>125</v>
      </c>
      <c r="C109" s="90" t="s">
        <v>223</v>
      </c>
      <c r="D109" s="90" t="s">
        <v>134</v>
      </c>
      <c r="E109" s="89">
        <f>SUM(Таблица29[[#This Row],[Средний балл аттестата]:[Балл первоочередной]])</f>
        <v>4.33</v>
      </c>
      <c r="F109" s="89">
        <v>4.33</v>
      </c>
      <c r="G109" s="87"/>
      <c r="H109" s="87"/>
      <c r="I109" s="87" t="s">
        <v>476</v>
      </c>
      <c r="J109" s="87" t="s">
        <v>17</v>
      </c>
      <c r="K109" s="87" t="s">
        <v>5</v>
      </c>
      <c r="L109" s="87"/>
      <c r="M109" s="87" t="s">
        <v>42</v>
      </c>
      <c r="N109" s="87" t="s">
        <v>42</v>
      </c>
      <c r="O109" s="109" t="s">
        <v>42</v>
      </c>
    </row>
    <row r="110" spans="1:15" s="7" customFormat="1" ht="37.5" x14ac:dyDescent="0.25">
      <c r="A110" s="104">
        <f>ROW()-2</f>
        <v>108</v>
      </c>
      <c r="B110" s="90" t="s">
        <v>674</v>
      </c>
      <c r="C110" s="90" t="s">
        <v>222</v>
      </c>
      <c r="D110" s="87" t="s">
        <v>134</v>
      </c>
      <c r="E110" s="89">
        <f>SUM(Таблица29[[#This Row],[Средний балл аттестата]:[Балл первоочередной]])</f>
        <v>4.33</v>
      </c>
      <c r="F110" s="89">
        <v>4.33</v>
      </c>
      <c r="G110" s="89"/>
      <c r="H110" s="89"/>
      <c r="I110" s="87" t="s">
        <v>477</v>
      </c>
      <c r="J110" s="87" t="s">
        <v>5</v>
      </c>
      <c r="K110" s="87" t="s">
        <v>17</v>
      </c>
      <c r="L110" s="87"/>
      <c r="M110" s="87" t="s">
        <v>42</v>
      </c>
      <c r="N110" s="87" t="s">
        <v>168</v>
      </c>
      <c r="O110" s="109" t="s">
        <v>42</v>
      </c>
    </row>
    <row r="111" spans="1:15" s="7" customFormat="1" ht="37.5" x14ac:dyDescent="0.3">
      <c r="A111" s="104">
        <f xml:space="preserve"> ROW()-2</f>
        <v>109</v>
      </c>
      <c r="B111" s="103" t="s">
        <v>987</v>
      </c>
      <c r="C111" s="87" t="s">
        <v>223</v>
      </c>
      <c r="D111" s="103" t="s">
        <v>134</v>
      </c>
      <c r="E111" s="189">
        <f>SUM(Таблица29[[#This Row],[Средний балл аттестата]:[Балл первоочередной]])</f>
        <v>4.33</v>
      </c>
      <c r="F111" s="188">
        <v>4.33</v>
      </c>
      <c r="G111" s="189"/>
      <c r="H111" s="189"/>
      <c r="I111" s="103" t="s">
        <v>477</v>
      </c>
      <c r="J111" s="103" t="s">
        <v>5</v>
      </c>
      <c r="K111" s="103" t="s">
        <v>33</v>
      </c>
      <c r="L111" s="103" t="s">
        <v>17</v>
      </c>
      <c r="M111" s="103" t="s">
        <v>42</v>
      </c>
      <c r="N111" s="103" t="s">
        <v>42</v>
      </c>
      <c r="O111" s="139" t="s">
        <v>42</v>
      </c>
    </row>
    <row r="112" spans="1:15" s="7" customFormat="1" ht="37.5" x14ac:dyDescent="0.25">
      <c r="A112" s="95">
        <f xml:space="preserve"> ROW() - 2</f>
        <v>110</v>
      </c>
      <c r="B112" s="97" t="s">
        <v>108</v>
      </c>
      <c r="C112" s="95" t="s">
        <v>224</v>
      </c>
      <c r="D112" s="97" t="s">
        <v>134</v>
      </c>
      <c r="E112" s="97">
        <f>SUM(Таблица29[[#This Row],[Средний балл аттестата]:[Балл первоочередной]])</f>
        <v>4.32</v>
      </c>
      <c r="F112" s="97">
        <v>4.32</v>
      </c>
      <c r="G112" s="97"/>
      <c r="H112" s="97"/>
      <c r="I112" s="87" t="s">
        <v>476</v>
      </c>
      <c r="J112" s="97" t="s">
        <v>17</v>
      </c>
      <c r="K112" s="97" t="s">
        <v>5</v>
      </c>
      <c r="L112" s="97"/>
      <c r="M112" s="97" t="s">
        <v>42</v>
      </c>
      <c r="N112" s="108" t="s">
        <v>42</v>
      </c>
      <c r="O112" s="97" t="s">
        <v>42</v>
      </c>
    </row>
    <row r="113" spans="1:15" s="7" customFormat="1" ht="37.5" x14ac:dyDescent="0.25">
      <c r="A113" s="95">
        <f t="shared" ref="A113:A120" si="4">ROW()-2</f>
        <v>111</v>
      </c>
      <c r="B113" s="95" t="s">
        <v>458</v>
      </c>
      <c r="C113" s="95" t="s">
        <v>224</v>
      </c>
      <c r="D113" s="94" t="s">
        <v>134</v>
      </c>
      <c r="E113" s="108">
        <f>SUM(Таблица29[[#This Row],[Средний балл аттестата]:[Балл первоочередной]])</f>
        <v>4.32</v>
      </c>
      <c r="F113" s="97">
        <v>4.32</v>
      </c>
      <c r="G113" s="94"/>
      <c r="H113" s="94"/>
      <c r="I113" s="87" t="s">
        <v>476</v>
      </c>
      <c r="J113" s="94" t="s">
        <v>17</v>
      </c>
      <c r="K113" s="94" t="s">
        <v>33</v>
      </c>
      <c r="L113" s="94" t="s">
        <v>5</v>
      </c>
      <c r="M113" s="94" t="s">
        <v>42</v>
      </c>
      <c r="N113" s="94" t="s">
        <v>42</v>
      </c>
      <c r="O113" s="94" t="s">
        <v>42</v>
      </c>
    </row>
    <row r="114" spans="1:15" s="7" customFormat="1" ht="75" x14ac:dyDescent="0.25">
      <c r="A114" s="104">
        <f t="shared" si="4"/>
        <v>112</v>
      </c>
      <c r="B114" s="87" t="s">
        <v>461</v>
      </c>
      <c r="C114" s="87" t="s">
        <v>224</v>
      </c>
      <c r="D114" s="87" t="s">
        <v>134</v>
      </c>
      <c r="E114" s="89">
        <f>SUM(Таблица29[[#This Row],[Средний балл аттестата]:[Балл первоочередной]])</f>
        <v>4.32</v>
      </c>
      <c r="F114" s="89">
        <v>4.32</v>
      </c>
      <c r="G114" s="87"/>
      <c r="H114" s="87"/>
      <c r="I114" s="87" t="s">
        <v>476</v>
      </c>
      <c r="J114" s="87" t="s">
        <v>17</v>
      </c>
      <c r="K114" s="87" t="s">
        <v>110</v>
      </c>
      <c r="L114" s="87" t="s">
        <v>1071</v>
      </c>
      <c r="M114" s="87" t="s">
        <v>42</v>
      </c>
      <c r="N114" s="87" t="s">
        <v>42</v>
      </c>
      <c r="O114" s="109" t="s">
        <v>42</v>
      </c>
    </row>
    <row r="115" spans="1:15" s="7" customFormat="1" ht="37.5" x14ac:dyDescent="0.25">
      <c r="A115" s="104">
        <f t="shared" si="4"/>
        <v>113</v>
      </c>
      <c r="B115" s="90" t="s">
        <v>265</v>
      </c>
      <c r="C115" s="90" t="s">
        <v>223</v>
      </c>
      <c r="D115" s="89" t="s">
        <v>134</v>
      </c>
      <c r="E115" s="89">
        <f>SUM(Таблица29[[#This Row],[Средний балл аттестата]:[Балл первоочередной]])</f>
        <v>4.32</v>
      </c>
      <c r="F115" s="89">
        <v>4.32</v>
      </c>
      <c r="G115" s="89"/>
      <c r="H115" s="89"/>
      <c r="I115" s="87" t="s">
        <v>476</v>
      </c>
      <c r="J115" s="87" t="s">
        <v>17</v>
      </c>
      <c r="K115" s="87" t="s">
        <v>33</v>
      </c>
      <c r="L115" s="87"/>
      <c r="M115" s="87" t="s">
        <v>42</v>
      </c>
      <c r="N115" s="87" t="s">
        <v>42</v>
      </c>
      <c r="O115" s="109" t="s">
        <v>42</v>
      </c>
    </row>
    <row r="116" spans="1:15" s="7" customFormat="1" ht="37.5" x14ac:dyDescent="0.25">
      <c r="A116" s="104">
        <f t="shared" si="4"/>
        <v>114</v>
      </c>
      <c r="B116" s="87" t="s">
        <v>551</v>
      </c>
      <c r="C116" s="87" t="s">
        <v>223</v>
      </c>
      <c r="D116" s="87" t="s">
        <v>134</v>
      </c>
      <c r="E116" s="89">
        <f>SUM(Таблица29[[#This Row],[Средний балл аттестата]:[Балл первоочередной]])</f>
        <v>4.32</v>
      </c>
      <c r="F116" s="89">
        <v>4.32</v>
      </c>
      <c r="G116" s="87"/>
      <c r="H116" s="87"/>
      <c r="I116" s="87" t="s">
        <v>477</v>
      </c>
      <c r="J116" s="87" t="s">
        <v>17</v>
      </c>
      <c r="K116" s="87"/>
      <c r="L116" s="87"/>
      <c r="M116" s="87" t="s">
        <v>42</v>
      </c>
      <c r="N116" s="87"/>
      <c r="O116" s="109" t="s">
        <v>42</v>
      </c>
    </row>
    <row r="117" spans="1:15" s="7" customFormat="1" ht="37.5" x14ac:dyDescent="0.25">
      <c r="A117" s="104">
        <f t="shared" si="4"/>
        <v>115</v>
      </c>
      <c r="B117" s="87" t="s">
        <v>85</v>
      </c>
      <c r="C117" s="90" t="s">
        <v>223</v>
      </c>
      <c r="D117" s="87" t="s">
        <v>134</v>
      </c>
      <c r="E117" s="89">
        <f>SUM(Таблица29[[#This Row],[Средний балл аттестата]:[Балл первоочередной]])</f>
        <v>4.32</v>
      </c>
      <c r="F117" s="89">
        <v>4.32</v>
      </c>
      <c r="G117" s="89"/>
      <c r="H117" s="89"/>
      <c r="I117" s="87" t="s">
        <v>477</v>
      </c>
      <c r="J117" s="87" t="s">
        <v>5</v>
      </c>
      <c r="K117" s="87" t="s">
        <v>17</v>
      </c>
      <c r="L117" s="87"/>
      <c r="M117" s="87" t="s">
        <v>42</v>
      </c>
      <c r="N117" s="87"/>
      <c r="O117" s="109" t="s">
        <v>44</v>
      </c>
    </row>
    <row r="118" spans="1:15" s="7" customFormat="1" ht="37.5" x14ac:dyDescent="0.25">
      <c r="A118" s="104">
        <f t="shared" si="4"/>
        <v>116</v>
      </c>
      <c r="B118" s="90" t="s">
        <v>910</v>
      </c>
      <c r="C118" s="90" t="s">
        <v>223</v>
      </c>
      <c r="D118" s="87" t="s">
        <v>136</v>
      </c>
      <c r="E118" s="89">
        <f>SUM(Таблица29[[#This Row],[Средний балл аттестата]:[Балл первоочередной]])</f>
        <v>4.32</v>
      </c>
      <c r="F118" s="89">
        <v>4.32</v>
      </c>
      <c r="G118" s="87"/>
      <c r="H118" s="87"/>
      <c r="I118" s="87" t="s">
        <v>477</v>
      </c>
      <c r="J118" s="87" t="s">
        <v>17</v>
      </c>
      <c r="K118" s="87"/>
      <c r="L118" s="87"/>
      <c r="M118" s="87" t="s">
        <v>42</v>
      </c>
      <c r="N118" s="87"/>
      <c r="O118" s="109" t="s">
        <v>42</v>
      </c>
    </row>
    <row r="119" spans="1:15" s="7" customFormat="1" ht="37.5" x14ac:dyDescent="0.25">
      <c r="A119" s="104">
        <f t="shared" si="4"/>
        <v>117</v>
      </c>
      <c r="B119" s="87" t="s">
        <v>241</v>
      </c>
      <c r="C119" s="87" t="s">
        <v>223</v>
      </c>
      <c r="D119" s="87" t="s">
        <v>134</v>
      </c>
      <c r="E119" s="89">
        <f>SUM(Таблица29[[#This Row],[Средний балл аттестата]:[Балл первоочередной]])</f>
        <v>4.3099999999999996</v>
      </c>
      <c r="F119" s="89">
        <v>4.3099999999999996</v>
      </c>
      <c r="G119" s="87"/>
      <c r="H119" s="87"/>
      <c r="I119" s="87" t="s">
        <v>476</v>
      </c>
      <c r="J119" s="87" t="s">
        <v>17</v>
      </c>
      <c r="K119" s="87"/>
      <c r="L119" s="87"/>
      <c r="M119" s="87" t="s">
        <v>42</v>
      </c>
      <c r="N119" s="87" t="s">
        <v>42</v>
      </c>
      <c r="O119" s="109" t="s">
        <v>44</v>
      </c>
    </row>
    <row r="120" spans="1:15" s="7" customFormat="1" ht="37.5" x14ac:dyDescent="0.25">
      <c r="A120" s="104">
        <f t="shared" si="4"/>
        <v>118</v>
      </c>
      <c r="B120" s="87" t="s">
        <v>694</v>
      </c>
      <c r="C120" s="87" t="s">
        <v>222</v>
      </c>
      <c r="D120" s="87" t="s">
        <v>134</v>
      </c>
      <c r="E120" s="89">
        <f>SUM(Таблица29[[#This Row],[Средний балл аттестата]:[Балл первоочередной]])</f>
        <v>4.3099999999999996</v>
      </c>
      <c r="F120" s="87">
        <v>4.3099999999999996</v>
      </c>
      <c r="G120" s="87"/>
      <c r="H120" s="87"/>
      <c r="I120" s="87" t="s">
        <v>476</v>
      </c>
      <c r="J120" s="87" t="s">
        <v>17</v>
      </c>
      <c r="K120" s="87" t="s">
        <v>5</v>
      </c>
      <c r="L120" s="87"/>
      <c r="M120" s="87" t="s">
        <v>42</v>
      </c>
      <c r="N120" s="87" t="s">
        <v>42</v>
      </c>
      <c r="O120" s="109" t="s">
        <v>42</v>
      </c>
    </row>
    <row r="121" spans="1:15" s="7" customFormat="1" ht="37.5" x14ac:dyDescent="0.25">
      <c r="A121" s="104">
        <f xml:space="preserve"> ROW()-2</f>
        <v>119</v>
      </c>
      <c r="B121" s="87" t="s">
        <v>637</v>
      </c>
      <c r="C121" s="87" t="s">
        <v>222</v>
      </c>
      <c r="D121" s="87" t="s">
        <v>134</v>
      </c>
      <c r="E121" s="89">
        <f>SUM(Таблица29[[#This Row],[Средний балл аттестата]:[Балл первоочередной]])</f>
        <v>4.3099999999999996</v>
      </c>
      <c r="F121" s="89">
        <v>4.3099999999999996</v>
      </c>
      <c r="G121" s="89"/>
      <c r="H121" s="89"/>
      <c r="I121" s="87" t="s">
        <v>476</v>
      </c>
      <c r="J121" s="87" t="s">
        <v>33</v>
      </c>
      <c r="K121" s="87" t="s">
        <v>17</v>
      </c>
      <c r="L121" s="87" t="s">
        <v>5</v>
      </c>
      <c r="M121" s="87" t="s">
        <v>42</v>
      </c>
      <c r="N121" s="87" t="s">
        <v>42</v>
      </c>
      <c r="O121" s="109" t="s">
        <v>44</v>
      </c>
    </row>
    <row r="122" spans="1:15" s="7" customFormat="1" ht="76.5" customHeight="1" x14ac:dyDescent="0.25">
      <c r="A122" s="104">
        <f t="shared" ref="A122:A128" si="5">ROW()-2</f>
        <v>120</v>
      </c>
      <c r="B122" s="90" t="s">
        <v>731</v>
      </c>
      <c r="C122" s="90" t="s">
        <v>223</v>
      </c>
      <c r="D122" s="87" t="s">
        <v>136</v>
      </c>
      <c r="E122" s="89">
        <f>SUM(Таблица29[[#This Row],[Средний балл аттестата]:[Балл первоочередной]])</f>
        <v>4.3099999999999996</v>
      </c>
      <c r="F122" s="89">
        <v>4.3099999999999996</v>
      </c>
      <c r="G122" s="87"/>
      <c r="H122" s="87"/>
      <c r="I122" s="87" t="s">
        <v>477</v>
      </c>
      <c r="J122" s="87" t="s">
        <v>17</v>
      </c>
      <c r="K122" s="87"/>
      <c r="L122" s="87"/>
      <c r="M122" s="87" t="s">
        <v>42</v>
      </c>
      <c r="N122" s="87"/>
      <c r="O122" s="109" t="s">
        <v>44</v>
      </c>
    </row>
    <row r="123" spans="1:15" s="7" customFormat="1" ht="37.5" x14ac:dyDescent="0.25">
      <c r="A123" s="104">
        <f t="shared" si="5"/>
        <v>121</v>
      </c>
      <c r="B123" s="87" t="s">
        <v>936</v>
      </c>
      <c r="C123" s="87" t="s">
        <v>223</v>
      </c>
      <c r="D123" s="87" t="s">
        <v>134</v>
      </c>
      <c r="E123" s="89">
        <f>SUM(Таблица29[[#This Row],[Средний балл аттестата]:[Балл первоочередной]])</f>
        <v>4.3099999999999996</v>
      </c>
      <c r="F123" s="89">
        <v>4.3099999999999996</v>
      </c>
      <c r="G123" s="87"/>
      <c r="H123" s="87"/>
      <c r="I123" s="87" t="s">
        <v>477</v>
      </c>
      <c r="J123" s="87" t="s">
        <v>5</v>
      </c>
      <c r="K123" s="87" t="s">
        <v>17</v>
      </c>
      <c r="L123" s="87"/>
      <c r="M123" s="87" t="s">
        <v>42</v>
      </c>
      <c r="N123" s="87"/>
      <c r="O123" s="109" t="s">
        <v>44</v>
      </c>
    </row>
    <row r="124" spans="1:15" s="7" customFormat="1" ht="56.25" x14ac:dyDescent="0.25">
      <c r="A124" s="104">
        <f t="shared" si="5"/>
        <v>122</v>
      </c>
      <c r="B124" s="87" t="s">
        <v>692</v>
      </c>
      <c r="C124" s="87" t="s">
        <v>222</v>
      </c>
      <c r="D124" s="87" t="s">
        <v>134</v>
      </c>
      <c r="E124" s="231">
        <f>SUM(Таблица29[[#This Row],[Средний балл аттестата]:[Балл первоочередной]])</f>
        <v>4.3</v>
      </c>
      <c r="F124" s="89">
        <v>4.3</v>
      </c>
      <c r="G124" s="87"/>
      <c r="H124" s="87"/>
      <c r="I124" s="87" t="s">
        <v>476</v>
      </c>
      <c r="J124" s="87" t="s">
        <v>1071</v>
      </c>
      <c r="K124" s="87" t="s">
        <v>17</v>
      </c>
      <c r="L124" s="87" t="s">
        <v>110</v>
      </c>
      <c r="M124" s="87" t="s">
        <v>42</v>
      </c>
      <c r="N124" s="87" t="s">
        <v>42</v>
      </c>
      <c r="O124" s="109" t="s">
        <v>44</v>
      </c>
    </row>
    <row r="125" spans="1:15" s="7" customFormat="1" ht="37.5" x14ac:dyDescent="0.25">
      <c r="A125" s="109">
        <f t="shared" si="5"/>
        <v>123</v>
      </c>
      <c r="B125" s="105" t="s">
        <v>1217</v>
      </c>
      <c r="C125" s="105" t="s">
        <v>224</v>
      </c>
      <c r="D125" s="105" t="s">
        <v>134</v>
      </c>
      <c r="E125" s="97">
        <f>SUM(Таблица29[[#This Row],[Средний балл аттестата]:[Балл первоочередной]])</f>
        <v>4.3</v>
      </c>
      <c r="F125" s="105">
        <v>4.3</v>
      </c>
      <c r="G125" s="105"/>
      <c r="H125" s="105"/>
      <c r="I125" s="87" t="s">
        <v>476</v>
      </c>
      <c r="J125" s="105" t="s">
        <v>17</v>
      </c>
      <c r="K125" s="105"/>
      <c r="L125" s="105"/>
      <c r="M125" s="105" t="s">
        <v>42</v>
      </c>
      <c r="N125" s="105" t="s">
        <v>42</v>
      </c>
      <c r="O125" s="105" t="s">
        <v>42</v>
      </c>
    </row>
    <row r="126" spans="1:15" s="7" customFormat="1" ht="48.75" customHeight="1" x14ac:dyDescent="0.25">
      <c r="A126" s="104">
        <f t="shared" si="5"/>
        <v>124</v>
      </c>
      <c r="B126" s="90" t="s">
        <v>723</v>
      </c>
      <c r="C126" s="90" t="s">
        <v>223</v>
      </c>
      <c r="D126" s="90" t="s">
        <v>134</v>
      </c>
      <c r="E126" s="89">
        <f>SUM(Таблица29[[#This Row],[Средний балл аттестата]:[Балл первоочередной]])</f>
        <v>4.3</v>
      </c>
      <c r="F126" s="89">
        <v>4.3</v>
      </c>
      <c r="G126" s="87"/>
      <c r="H126" s="87"/>
      <c r="I126" s="87" t="s">
        <v>477</v>
      </c>
      <c r="J126" s="87" t="s">
        <v>17</v>
      </c>
      <c r="K126" s="87"/>
      <c r="L126" s="87"/>
      <c r="M126" s="87" t="s">
        <v>42</v>
      </c>
      <c r="N126" s="87"/>
      <c r="O126" s="109" t="s">
        <v>44</v>
      </c>
    </row>
    <row r="127" spans="1:15" s="7" customFormat="1" ht="37.5" x14ac:dyDescent="0.3">
      <c r="A127" s="104">
        <f t="shared" si="5"/>
        <v>125</v>
      </c>
      <c r="B127" s="103" t="s">
        <v>1029</v>
      </c>
      <c r="C127" s="103" t="s">
        <v>223</v>
      </c>
      <c r="D127" s="103" t="s">
        <v>136</v>
      </c>
      <c r="E127" s="89">
        <f>SUM(Таблица29[[#This Row],[Средний балл аттестата]:[Балл первоочередной]])</f>
        <v>4.3</v>
      </c>
      <c r="F127" s="102">
        <v>4.3</v>
      </c>
      <c r="G127" s="102"/>
      <c r="H127" s="102"/>
      <c r="I127" s="87" t="s">
        <v>477</v>
      </c>
      <c r="J127" s="87" t="s">
        <v>17</v>
      </c>
      <c r="K127" s="87"/>
      <c r="L127" s="103"/>
      <c r="M127" s="103" t="s">
        <v>42</v>
      </c>
      <c r="N127" s="103" t="s">
        <v>202</v>
      </c>
      <c r="O127" s="109" t="s">
        <v>42</v>
      </c>
    </row>
    <row r="128" spans="1:15" s="85" customFormat="1" ht="76.5" customHeight="1" x14ac:dyDescent="0.3">
      <c r="A128" s="104">
        <f t="shared" si="5"/>
        <v>126</v>
      </c>
      <c r="B128" s="103" t="s">
        <v>1098</v>
      </c>
      <c r="C128" s="90" t="s">
        <v>223</v>
      </c>
      <c r="D128" s="103" t="s">
        <v>134</v>
      </c>
      <c r="E128" s="89">
        <f>SUM(Таблица29[[#This Row],[Средний балл аттестата]:[Балл первоочередной]])</f>
        <v>4.3</v>
      </c>
      <c r="F128" s="89">
        <v>4.3</v>
      </c>
      <c r="G128" s="87"/>
      <c r="H128" s="87"/>
      <c r="I128" s="87" t="s">
        <v>477</v>
      </c>
      <c r="J128" s="87" t="s">
        <v>17</v>
      </c>
      <c r="K128" s="87"/>
      <c r="L128" s="87"/>
      <c r="M128" s="87" t="s">
        <v>42</v>
      </c>
      <c r="N128" s="87" t="s">
        <v>42</v>
      </c>
      <c r="O128" s="109" t="s">
        <v>44</v>
      </c>
    </row>
    <row r="129" spans="1:15" s="7" customFormat="1" ht="37.5" x14ac:dyDescent="0.25">
      <c r="A129" s="104">
        <f xml:space="preserve"> ROW() - 2</f>
        <v>127</v>
      </c>
      <c r="B129" s="87" t="s">
        <v>151</v>
      </c>
      <c r="C129" s="90" t="s">
        <v>224</v>
      </c>
      <c r="D129" s="87" t="s">
        <v>134</v>
      </c>
      <c r="E129" s="89">
        <f>SUM(Таблица29[[#This Row],[Средний балл аттестата]:[Балл первоочередной]])</f>
        <v>4.29</v>
      </c>
      <c r="F129" s="89">
        <v>4.29</v>
      </c>
      <c r="G129" s="89"/>
      <c r="H129" s="89"/>
      <c r="I129" s="87" t="s">
        <v>476</v>
      </c>
      <c r="J129" s="87" t="s">
        <v>33</v>
      </c>
      <c r="K129" s="87" t="s">
        <v>17</v>
      </c>
      <c r="L129" s="87"/>
      <c r="M129" s="87" t="s">
        <v>42</v>
      </c>
      <c r="N129" s="87" t="s">
        <v>42</v>
      </c>
      <c r="O129" s="109" t="s">
        <v>42</v>
      </c>
    </row>
    <row r="130" spans="1:15" s="7" customFormat="1" ht="72" customHeight="1" x14ac:dyDescent="0.25">
      <c r="A130" s="104">
        <f xml:space="preserve"> ROW()-2</f>
        <v>128</v>
      </c>
      <c r="B130" s="90" t="s">
        <v>368</v>
      </c>
      <c r="C130" s="90" t="s">
        <v>222</v>
      </c>
      <c r="D130" s="87" t="s">
        <v>134</v>
      </c>
      <c r="E130" s="89">
        <f>SUM(Таблица29[[#This Row],[Средний балл аттестата]:[Балл первоочередной]])</f>
        <v>4.29</v>
      </c>
      <c r="F130" s="89">
        <v>4.29</v>
      </c>
      <c r="G130" s="89"/>
      <c r="H130" s="89"/>
      <c r="I130" s="87" t="s">
        <v>477</v>
      </c>
      <c r="J130" s="87" t="s">
        <v>33</v>
      </c>
      <c r="K130" s="87" t="s">
        <v>5</v>
      </c>
      <c r="L130" s="87" t="s">
        <v>17</v>
      </c>
      <c r="M130" s="87" t="s">
        <v>42</v>
      </c>
      <c r="N130" s="87" t="s">
        <v>42</v>
      </c>
      <c r="O130" s="109" t="s">
        <v>42</v>
      </c>
    </row>
    <row r="131" spans="1:15" s="85" customFormat="1" ht="95.25" customHeight="1" x14ac:dyDescent="0.25">
      <c r="A131" s="104">
        <f xml:space="preserve"> ROW()-2</f>
        <v>129</v>
      </c>
      <c r="B131" s="90" t="s">
        <v>375</v>
      </c>
      <c r="C131" s="90" t="s">
        <v>222</v>
      </c>
      <c r="D131" s="87" t="s">
        <v>134</v>
      </c>
      <c r="E131" s="89">
        <f>SUM(Таблица29[[#This Row],[Средний балл аттестата]:[Балл первоочередной]])</f>
        <v>4.29</v>
      </c>
      <c r="F131" s="89">
        <v>4.29</v>
      </c>
      <c r="G131" s="89"/>
      <c r="H131" s="89"/>
      <c r="I131" s="87" t="s">
        <v>477</v>
      </c>
      <c r="J131" s="87" t="s">
        <v>33</v>
      </c>
      <c r="K131" s="87" t="s">
        <v>17</v>
      </c>
      <c r="L131" s="87"/>
      <c r="M131" s="87" t="s">
        <v>42</v>
      </c>
      <c r="N131" s="87" t="s">
        <v>42</v>
      </c>
      <c r="O131" s="109" t="s">
        <v>42</v>
      </c>
    </row>
    <row r="132" spans="1:15" s="7" customFormat="1" ht="37.5" x14ac:dyDescent="0.25">
      <c r="A132" s="104">
        <f>ROW()-2</f>
        <v>130</v>
      </c>
      <c r="B132" s="90" t="s">
        <v>628</v>
      </c>
      <c r="C132" s="90" t="s">
        <v>222</v>
      </c>
      <c r="D132" s="89" t="s">
        <v>134</v>
      </c>
      <c r="E132" s="89">
        <f>SUM(Таблица29[[#This Row],[Средний балл аттестата]:[Балл первоочередной]])</f>
        <v>4.26</v>
      </c>
      <c r="F132" s="89">
        <v>4.26</v>
      </c>
      <c r="G132" s="89"/>
      <c r="H132" s="89"/>
      <c r="I132" s="87" t="s">
        <v>476</v>
      </c>
      <c r="J132" s="87" t="s">
        <v>5</v>
      </c>
      <c r="K132" s="87" t="s">
        <v>17</v>
      </c>
      <c r="L132" s="87"/>
      <c r="M132" s="87" t="s">
        <v>42</v>
      </c>
      <c r="N132" s="87" t="s">
        <v>42</v>
      </c>
      <c r="O132" s="109" t="s">
        <v>42</v>
      </c>
    </row>
    <row r="133" spans="1:15" s="85" customFormat="1" ht="37.5" x14ac:dyDescent="0.25">
      <c r="A133" s="104">
        <f>ROW()-2</f>
        <v>131</v>
      </c>
      <c r="B133" s="90" t="s">
        <v>886</v>
      </c>
      <c r="C133" s="90" t="s">
        <v>223</v>
      </c>
      <c r="D133" s="87" t="s">
        <v>134</v>
      </c>
      <c r="E133" s="89">
        <f>SUM(Таблица29[[#This Row],[Средний балл аттестата]:[Балл первоочередной]])</f>
        <v>4.26</v>
      </c>
      <c r="F133" s="89">
        <v>4.26</v>
      </c>
      <c r="G133" s="87"/>
      <c r="H133" s="87"/>
      <c r="I133" s="87" t="s">
        <v>477</v>
      </c>
      <c r="J133" s="87" t="s">
        <v>17</v>
      </c>
      <c r="K133" s="87"/>
      <c r="L133" s="87"/>
      <c r="M133" s="87" t="s">
        <v>42</v>
      </c>
      <c r="N133" s="87"/>
      <c r="O133" s="109" t="s">
        <v>44</v>
      </c>
    </row>
    <row r="134" spans="1:15" s="239" customFormat="1" ht="37.5" x14ac:dyDescent="0.25">
      <c r="A134" s="95">
        <f xml:space="preserve"> ROW() - 2</f>
        <v>132</v>
      </c>
      <c r="B134" s="95" t="s">
        <v>116</v>
      </c>
      <c r="C134" s="95" t="s">
        <v>224</v>
      </c>
      <c r="D134" s="94" t="s">
        <v>134</v>
      </c>
      <c r="E134" s="108">
        <f>SUM(Таблица29[[#This Row],[Средний балл аттестата]:[Балл первоочередной]])</f>
        <v>4.25</v>
      </c>
      <c r="F134" s="97">
        <v>4.25</v>
      </c>
      <c r="G134" s="97"/>
      <c r="H134" s="97"/>
      <c r="I134" s="87" t="s">
        <v>476</v>
      </c>
      <c r="J134" s="94" t="s">
        <v>33</v>
      </c>
      <c r="K134" s="94" t="s">
        <v>17</v>
      </c>
      <c r="L134" s="94" t="s">
        <v>115</v>
      </c>
      <c r="M134" s="94" t="s">
        <v>42</v>
      </c>
      <c r="N134" s="94" t="s">
        <v>42</v>
      </c>
      <c r="O134" s="94" t="s">
        <v>42</v>
      </c>
    </row>
    <row r="135" spans="1:15" s="7" customFormat="1" ht="37.5" x14ac:dyDescent="0.25">
      <c r="A135" s="104">
        <f>ROW()-2</f>
        <v>133</v>
      </c>
      <c r="B135" s="90" t="s">
        <v>292</v>
      </c>
      <c r="C135" s="90" t="s">
        <v>224</v>
      </c>
      <c r="D135" s="87" t="s">
        <v>134</v>
      </c>
      <c r="E135" s="89">
        <f>SUM(Таблица29[[#This Row],[Средний балл аттестата]:[Балл первоочередной]])</f>
        <v>4.25</v>
      </c>
      <c r="F135" s="89">
        <v>4.25</v>
      </c>
      <c r="G135" s="87"/>
      <c r="H135" s="87"/>
      <c r="I135" s="87" t="s">
        <v>476</v>
      </c>
      <c r="J135" s="87" t="s">
        <v>17</v>
      </c>
      <c r="K135" s="87" t="s">
        <v>33</v>
      </c>
      <c r="L135" s="87" t="s">
        <v>115</v>
      </c>
      <c r="M135" s="87" t="s">
        <v>42</v>
      </c>
      <c r="N135" s="87" t="s">
        <v>42</v>
      </c>
      <c r="O135" s="109" t="s">
        <v>42</v>
      </c>
    </row>
    <row r="136" spans="1:15" s="85" customFormat="1" ht="37.5" x14ac:dyDescent="0.25">
      <c r="A136" s="104">
        <f xml:space="preserve"> ROW()-2</f>
        <v>134</v>
      </c>
      <c r="B136" s="87" t="s">
        <v>672</v>
      </c>
      <c r="C136" s="87" t="s">
        <v>222</v>
      </c>
      <c r="D136" s="87" t="s">
        <v>134</v>
      </c>
      <c r="E136" s="89">
        <f>SUM(Таблица29[[#This Row],[Средний балл аттестата]:[Балл первоочередной]])</f>
        <v>4.25</v>
      </c>
      <c r="F136" s="89">
        <v>4.25</v>
      </c>
      <c r="G136" s="89"/>
      <c r="H136" s="89"/>
      <c r="I136" s="87" t="s">
        <v>476</v>
      </c>
      <c r="J136" s="87" t="s">
        <v>33</v>
      </c>
      <c r="K136" s="87" t="s">
        <v>17</v>
      </c>
      <c r="L136" s="87" t="s">
        <v>358</v>
      </c>
      <c r="M136" s="87" t="s">
        <v>42</v>
      </c>
      <c r="N136" s="87" t="s">
        <v>42</v>
      </c>
      <c r="O136" s="109" t="s">
        <v>44</v>
      </c>
    </row>
    <row r="137" spans="1:15" s="7" customFormat="1" ht="37.5" x14ac:dyDescent="0.25">
      <c r="A137" s="104">
        <f>ROW()-2</f>
        <v>135</v>
      </c>
      <c r="B137" s="90" t="s">
        <v>686</v>
      </c>
      <c r="C137" s="90" t="s">
        <v>222</v>
      </c>
      <c r="D137" s="87" t="s">
        <v>134</v>
      </c>
      <c r="E137" s="89">
        <f>SUM(Таблица29[[#This Row],[Средний балл аттестата]:[Балл первоочередной]])</f>
        <v>4.25</v>
      </c>
      <c r="F137" s="89">
        <v>4.25</v>
      </c>
      <c r="G137" s="87"/>
      <c r="H137" s="87"/>
      <c r="I137" s="87" t="s">
        <v>476</v>
      </c>
      <c r="J137" s="87" t="s">
        <v>17</v>
      </c>
      <c r="K137" s="87" t="s">
        <v>33</v>
      </c>
      <c r="L137" s="87" t="s">
        <v>5</v>
      </c>
      <c r="M137" s="87" t="s">
        <v>42</v>
      </c>
      <c r="N137" s="87" t="s">
        <v>42</v>
      </c>
      <c r="O137" s="109" t="s">
        <v>42</v>
      </c>
    </row>
    <row r="138" spans="1:15" s="7" customFormat="1" ht="37.5" x14ac:dyDescent="0.25">
      <c r="A138" s="104">
        <f>ROW()-2</f>
        <v>136</v>
      </c>
      <c r="B138" s="87" t="s">
        <v>334</v>
      </c>
      <c r="C138" s="87" t="s">
        <v>223</v>
      </c>
      <c r="D138" s="87" t="s">
        <v>134</v>
      </c>
      <c r="E138" s="89">
        <f>SUM(Таблица29[[#This Row],[Средний балл аттестата]:[Балл первоочередной]])</f>
        <v>4.25</v>
      </c>
      <c r="F138" s="89">
        <v>4.25</v>
      </c>
      <c r="G138" s="87"/>
      <c r="H138" s="87"/>
      <c r="I138" s="87" t="s">
        <v>477</v>
      </c>
      <c r="J138" s="87" t="s">
        <v>17</v>
      </c>
      <c r="K138" s="87"/>
      <c r="L138" s="87"/>
      <c r="M138" s="87" t="s">
        <v>42</v>
      </c>
      <c r="N138" s="87"/>
      <c r="O138" s="109" t="s">
        <v>44</v>
      </c>
    </row>
    <row r="139" spans="1:15" s="7" customFormat="1" ht="37.5" x14ac:dyDescent="0.25">
      <c r="A139" s="104">
        <f>ROW()-2</f>
        <v>137</v>
      </c>
      <c r="B139" s="90" t="s">
        <v>752</v>
      </c>
      <c r="C139" s="90" t="s">
        <v>223</v>
      </c>
      <c r="D139" s="87" t="s">
        <v>134</v>
      </c>
      <c r="E139" s="89">
        <f>SUM(Таблица29[[#This Row],[Средний балл аттестата]:[Балл первоочередной]])</f>
        <v>4.25</v>
      </c>
      <c r="F139" s="89">
        <v>4.25</v>
      </c>
      <c r="G139" s="87"/>
      <c r="H139" s="87"/>
      <c r="I139" s="87" t="s">
        <v>477</v>
      </c>
      <c r="J139" s="87" t="s">
        <v>7</v>
      </c>
      <c r="K139" s="87" t="s">
        <v>17</v>
      </c>
      <c r="L139" s="87"/>
      <c r="M139" s="87" t="s">
        <v>42</v>
      </c>
      <c r="N139" s="87"/>
      <c r="O139" s="109" t="s">
        <v>42</v>
      </c>
    </row>
    <row r="140" spans="1:15" s="7" customFormat="1" ht="56.25" x14ac:dyDescent="0.25">
      <c r="A140" s="104">
        <f xml:space="preserve"> ROW()-2</f>
        <v>138</v>
      </c>
      <c r="B140" s="87" t="s">
        <v>171</v>
      </c>
      <c r="C140" s="90" t="s">
        <v>224</v>
      </c>
      <c r="D140" s="87" t="s">
        <v>134</v>
      </c>
      <c r="E140" s="89">
        <f>SUM(Таблица29[[#This Row],[Средний балл аттестата]:[Балл первоочередной]])</f>
        <v>4.24</v>
      </c>
      <c r="F140" s="89">
        <v>4.24</v>
      </c>
      <c r="G140" s="87"/>
      <c r="H140" s="87"/>
      <c r="I140" s="87" t="s">
        <v>476</v>
      </c>
      <c r="J140" s="87" t="s">
        <v>1071</v>
      </c>
      <c r="K140" s="87" t="s">
        <v>17</v>
      </c>
      <c r="L140" s="87"/>
      <c r="M140" s="87" t="s">
        <v>42</v>
      </c>
      <c r="N140" s="87" t="s">
        <v>42</v>
      </c>
      <c r="O140" s="109" t="s">
        <v>42</v>
      </c>
    </row>
    <row r="141" spans="1:15" s="7" customFormat="1" ht="37.5" x14ac:dyDescent="0.25">
      <c r="A141" s="104">
        <f t="shared" ref="A141:A147" si="6">ROW()-2</f>
        <v>139</v>
      </c>
      <c r="B141" s="90" t="s">
        <v>322</v>
      </c>
      <c r="C141" s="90" t="s">
        <v>224</v>
      </c>
      <c r="D141" s="87" t="s">
        <v>134</v>
      </c>
      <c r="E141" s="89">
        <f>SUM(Таблица29[[#This Row],[Средний балл аттестата]:[Балл первоочередной]])</f>
        <v>4.24</v>
      </c>
      <c r="F141" s="89">
        <v>4.24</v>
      </c>
      <c r="G141" s="87"/>
      <c r="H141" s="87"/>
      <c r="I141" s="87" t="s">
        <v>476</v>
      </c>
      <c r="J141" s="87" t="s">
        <v>17</v>
      </c>
      <c r="K141" s="87" t="s">
        <v>33</v>
      </c>
      <c r="L141" s="87" t="s">
        <v>5</v>
      </c>
      <c r="M141" s="87" t="s">
        <v>42</v>
      </c>
      <c r="N141" s="87" t="s">
        <v>42</v>
      </c>
      <c r="O141" s="109" t="s">
        <v>42</v>
      </c>
    </row>
    <row r="142" spans="1:15" s="85" customFormat="1" ht="37.5" x14ac:dyDescent="0.25">
      <c r="A142" s="104">
        <f t="shared" si="6"/>
        <v>140</v>
      </c>
      <c r="B142" s="87" t="s">
        <v>589</v>
      </c>
      <c r="C142" s="87" t="s">
        <v>222</v>
      </c>
      <c r="D142" s="87" t="s">
        <v>134</v>
      </c>
      <c r="E142" s="89">
        <f>SUM(Таблица29[[#This Row],[Средний балл аттестата]:[Балл первоочередной]])</f>
        <v>4.24</v>
      </c>
      <c r="F142" s="89">
        <v>4.24</v>
      </c>
      <c r="G142" s="87"/>
      <c r="H142" s="87"/>
      <c r="I142" s="87" t="s">
        <v>477</v>
      </c>
      <c r="J142" s="87" t="s">
        <v>17</v>
      </c>
      <c r="K142" s="87" t="s">
        <v>33</v>
      </c>
      <c r="L142" s="87" t="s">
        <v>5</v>
      </c>
      <c r="M142" s="87" t="s">
        <v>42</v>
      </c>
      <c r="N142" s="87" t="s">
        <v>42</v>
      </c>
      <c r="O142" s="109" t="s">
        <v>42</v>
      </c>
    </row>
    <row r="143" spans="1:15" s="7" customFormat="1" ht="37.5" x14ac:dyDescent="0.3">
      <c r="A143" s="104">
        <f t="shared" si="6"/>
        <v>141</v>
      </c>
      <c r="B143" s="103" t="s">
        <v>888</v>
      </c>
      <c r="C143" s="87" t="s">
        <v>223</v>
      </c>
      <c r="D143" s="103" t="s">
        <v>134</v>
      </c>
      <c r="E143" s="102">
        <f>SUM(Таблица29[[#This Row],[Средний балл аттестата]:[Балл первоочередной]])</f>
        <v>4.24</v>
      </c>
      <c r="F143" s="103">
        <v>4.24</v>
      </c>
      <c r="G143" s="102"/>
      <c r="H143" s="102"/>
      <c r="I143" s="103" t="s">
        <v>477</v>
      </c>
      <c r="J143" s="103" t="s">
        <v>5</v>
      </c>
      <c r="K143" s="103" t="s">
        <v>17</v>
      </c>
      <c r="L143" s="103" t="s">
        <v>6</v>
      </c>
      <c r="M143" s="103" t="s">
        <v>42</v>
      </c>
      <c r="N143" s="103"/>
      <c r="O143" s="139" t="s">
        <v>42</v>
      </c>
    </row>
    <row r="144" spans="1:15" s="7" customFormat="1" ht="37.5" x14ac:dyDescent="0.25">
      <c r="A144" s="104">
        <f t="shared" si="6"/>
        <v>142</v>
      </c>
      <c r="B144" s="88" t="s">
        <v>1168</v>
      </c>
      <c r="C144" s="90" t="s">
        <v>1112</v>
      </c>
      <c r="D144" s="88" t="s">
        <v>136</v>
      </c>
      <c r="E144" s="89">
        <f>SUM(Таблица29[[#This Row],[Средний балл аттестата]:[Балл первоочередной]])</f>
        <v>4.24</v>
      </c>
      <c r="F144" s="89">
        <v>4.24</v>
      </c>
      <c r="G144" s="88"/>
      <c r="H144" s="88"/>
      <c r="I144" s="88" t="s">
        <v>477</v>
      </c>
      <c r="J144" s="88" t="s">
        <v>17</v>
      </c>
      <c r="K144" s="88"/>
      <c r="L144" s="88"/>
      <c r="M144" s="87" t="s">
        <v>42</v>
      </c>
      <c r="N144" s="87" t="s">
        <v>42</v>
      </c>
      <c r="O144" s="109" t="s">
        <v>42</v>
      </c>
    </row>
    <row r="145" spans="1:15" s="7" customFormat="1" ht="37.5" x14ac:dyDescent="0.25">
      <c r="A145" s="104">
        <f t="shared" si="6"/>
        <v>143</v>
      </c>
      <c r="B145" s="90" t="s">
        <v>439</v>
      </c>
      <c r="C145" s="90" t="s">
        <v>222</v>
      </c>
      <c r="D145" s="87" t="s">
        <v>134</v>
      </c>
      <c r="E145" s="89">
        <f>SUM(Таблица29[[#This Row],[Средний балл аттестата]:[Балл первоочередной]])</f>
        <v>4.2300000000000004</v>
      </c>
      <c r="F145" s="89">
        <v>4.2300000000000004</v>
      </c>
      <c r="G145" s="87"/>
      <c r="H145" s="87"/>
      <c r="I145" s="87" t="s">
        <v>477</v>
      </c>
      <c r="J145" s="87" t="s">
        <v>17</v>
      </c>
      <c r="K145" s="87"/>
      <c r="L145" s="87"/>
      <c r="M145" s="87" t="s">
        <v>42</v>
      </c>
      <c r="N145" s="87" t="s">
        <v>42</v>
      </c>
      <c r="O145" s="109" t="s">
        <v>42</v>
      </c>
    </row>
    <row r="146" spans="1:15" s="7" customFormat="1" ht="37.5" x14ac:dyDescent="0.25">
      <c r="A146" s="104">
        <f t="shared" si="6"/>
        <v>144</v>
      </c>
      <c r="B146" s="87" t="s">
        <v>433</v>
      </c>
      <c r="C146" s="87" t="s">
        <v>222</v>
      </c>
      <c r="D146" s="87" t="s">
        <v>134</v>
      </c>
      <c r="E146" s="89">
        <f>SUM(Таблица29[[#This Row],[Средний балл аттестата]:[Балл первоочередной]])</f>
        <v>4.22</v>
      </c>
      <c r="F146" s="89">
        <v>4.22</v>
      </c>
      <c r="G146" s="87"/>
      <c r="H146" s="87"/>
      <c r="I146" s="87" t="s">
        <v>476</v>
      </c>
      <c r="J146" s="87" t="s">
        <v>17</v>
      </c>
      <c r="K146" s="87"/>
      <c r="L146" s="87"/>
      <c r="M146" s="87" t="s">
        <v>42</v>
      </c>
      <c r="N146" s="87" t="s">
        <v>42</v>
      </c>
      <c r="O146" s="109" t="s">
        <v>42</v>
      </c>
    </row>
    <row r="147" spans="1:15" s="7" customFormat="1" ht="75" x14ac:dyDescent="0.25">
      <c r="A147" s="104">
        <f t="shared" si="6"/>
        <v>145</v>
      </c>
      <c r="B147" s="89" t="s">
        <v>830</v>
      </c>
      <c r="C147" s="89" t="s">
        <v>222</v>
      </c>
      <c r="D147" s="87" t="s">
        <v>134</v>
      </c>
      <c r="E147" s="89">
        <f>SUM(Таблица29[[#This Row],[Средний балл аттестата]:[Балл первоочередной]])</f>
        <v>4.22</v>
      </c>
      <c r="F147" s="87">
        <v>4.22</v>
      </c>
      <c r="G147" s="89"/>
      <c r="H147" s="89"/>
      <c r="I147" s="87" t="s">
        <v>476</v>
      </c>
      <c r="J147" s="87" t="s">
        <v>17</v>
      </c>
      <c r="K147" s="87" t="s">
        <v>1071</v>
      </c>
      <c r="L147" s="87"/>
      <c r="M147" s="87" t="s">
        <v>42</v>
      </c>
      <c r="N147" s="87" t="s">
        <v>42</v>
      </c>
      <c r="O147" s="109" t="s">
        <v>44</v>
      </c>
    </row>
    <row r="148" spans="1:15" s="7" customFormat="1" ht="37.5" x14ac:dyDescent="0.25">
      <c r="A148" s="104">
        <f xml:space="preserve"> ROW()-2</f>
        <v>146</v>
      </c>
      <c r="B148" s="95" t="s">
        <v>586</v>
      </c>
      <c r="C148" s="95" t="s">
        <v>222</v>
      </c>
      <c r="D148" s="94" t="s">
        <v>134</v>
      </c>
      <c r="E148" s="97">
        <f>SUM(Таблица29[[#This Row],[Средний балл аттестата]:[Балл первоочередной]])</f>
        <v>4.22</v>
      </c>
      <c r="F148" s="97">
        <v>4.22</v>
      </c>
      <c r="G148" s="97"/>
      <c r="H148" s="97"/>
      <c r="I148" s="94" t="s">
        <v>477</v>
      </c>
      <c r="J148" s="94" t="s">
        <v>33</v>
      </c>
      <c r="K148" s="94" t="s">
        <v>17</v>
      </c>
      <c r="L148" s="94"/>
      <c r="M148" s="94" t="s">
        <v>42</v>
      </c>
      <c r="N148" s="94" t="s">
        <v>42</v>
      </c>
      <c r="O148" s="94" t="s">
        <v>42</v>
      </c>
    </row>
    <row r="149" spans="1:15" s="7" customFormat="1" ht="37.5" x14ac:dyDescent="0.25">
      <c r="A149" s="104">
        <f>ROW()-2</f>
        <v>147</v>
      </c>
      <c r="B149" s="106" t="s">
        <v>691</v>
      </c>
      <c r="C149" s="106" t="s">
        <v>222</v>
      </c>
      <c r="D149" s="105" t="s">
        <v>134</v>
      </c>
      <c r="E149" s="89">
        <f>SUM(Таблица29[[#This Row],[Средний балл аттестата]:[Балл первоочередной]])</f>
        <v>4.22</v>
      </c>
      <c r="F149" s="108">
        <v>4.22</v>
      </c>
      <c r="G149" s="105"/>
      <c r="H149" s="105"/>
      <c r="I149" s="105" t="s">
        <v>477</v>
      </c>
      <c r="J149" s="105" t="s">
        <v>17</v>
      </c>
      <c r="K149" s="105" t="s">
        <v>33</v>
      </c>
      <c r="L149" s="105"/>
      <c r="M149" s="105" t="s">
        <v>42</v>
      </c>
      <c r="N149" s="105" t="s">
        <v>42</v>
      </c>
      <c r="O149" s="105" t="s">
        <v>42</v>
      </c>
    </row>
    <row r="150" spans="1:15" s="7" customFormat="1" ht="37.5" x14ac:dyDescent="0.3">
      <c r="A150" s="104">
        <f>ROW()-2</f>
        <v>148</v>
      </c>
      <c r="B150" s="103" t="s">
        <v>837</v>
      </c>
      <c r="C150" s="103" t="s">
        <v>222</v>
      </c>
      <c r="D150" s="87" t="s">
        <v>134</v>
      </c>
      <c r="E150" s="89">
        <f>SUM(Таблица29[[#This Row],[Средний балл аттестата]:[Балл первоочередной]])</f>
        <v>4.22</v>
      </c>
      <c r="F150" s="102">
        <v>4.22</v>
      </c>
      <c r="G150" s="89"/>
      <c r="H150" s="89"/>
      <c r="I150" s="87" t="s">
        <v>477</v>
      </c>
      <c r="J150" s="87" t="s">
        <v>5</v>
      </c>
      <c r="K150" s="87" t="s">
        <v>33</v>
      </c>
      <c r="L150" s="87" t="s">
        <v>17</v>
      </c>
      <c r="M150" s="87" t="s">
        <v>42</v>
      </c>
      <c r="N150" s="87" t="s">
        <v>42</v>
      </c>
      <c r="O150" s="109" t="s">
        <v>42</v>
      </c>
    </row>
    <row r="151" spans="1:15" s="85" customFormat="1" ht="37.5" x14ac:dyDescent="0.25">
      <c r="A151" s="104">
        <f>ROW()-2</f>
        <v>149</v>
      </c>
      <c r="B151" s="87" t="s">
        <v>959</v>
      </c>
      <c r="C151" s="87" t="s">
        <v>224</v>
      </c>
      <c r="D151" s="87" t="s">
        <v>134</v>
      </c>
      <c r="E151" s="89">
        <f>SUM(Таблица29[[#This Row],[Средний балл аттестата]:[Балл первоочередной]])</f>
        <v>4.22</v>
      </c>
      <c r="F151" s="89">
        <v>4.22</v>
      </c>
      <c r="G151" s="87"/>
      <c r="H151" s="87"/>
      <c r="I151" s="87" t="s">
        <v>477</v>
      </c>
      <c r="J151" s="87" t="s">
        <v>17</v>
      </c>
      <c r="K151" s="87"/>
      <c r="L151" s="87"/>
      <c r="M151" s="87" t="s">
        <v>42</v>
      </c>
      <c r="N151" s="87" t="s">
        <v>42</v>
      </c>
      <c r="O151" s="109" t="s">
        <v>42</v>
      </c>
    </row>
    <row r="152" spans="1:15" s="7" customFormat="1" ht="37.5" x14ac:dyDescent="0.25">
      <c r="A152" s="104">
        <f>ROW()-2</f>
        <v>150</v>
      </c>
      <c r="B152" s="90" t="s">
        <v>352</v>
      </c>
      <c r="C152" s="90" t="s">
        <v>224</v>
      </c>
      <c r="D152" s="90" t="s">
        <v>134</v>
      </c>
      <c r="E152" s="89">
        <f>SUM(Таблица29[[#This Row],[Средний балл аттестата]:[Балл первоочередной]])</f>
        <v>4.21</v>
      </c>
      <c r="F152" s="89">
        <v>4.21</v>
      </c>
      <c r="G152" s="87"/>
      <c r="H152" s="87"/>
      <c r="I152" s="87" t="s">
        <v>476</v>
      </c>
      <c r="J152" s="87" t="s">
        <v>33</v>
      </c>
      <c r="K152" s="87" t="s">
        <v>17</v>
      </c>
      <c r="L152" s="87"/>
      <c r="M152" s="87" t="s">
        <v>42</v>
      </c>
      <c r="N152" s="87" t="s">
        <v>42</v>
      </c>
      <c r="O152" s="109" t="s">
        <v>42</v>
      </c>
    </row>
    <row r="153" spans="1:15" s="7" customFormat="1" ht="37.5" x14ac:dyDescent="0.25">
      <c r="A153" s="104">
        <f xml:space="preserve"> ROW() - 2</f>
        <v>151</v>
      </c>
      <c r="B153" s="90" t="s">
        <v>71</v>
      </c>
      <c r="C153" s="90" t="s">
        <v>224</v>
      </c>
      <c r="D153" s="90" t="s">
        <v>134</v>
      </c>
      <c r="E153" s="89">
        <f>SUM(Таблица29[[#This Row],[Средний балл аттестата]:[Балл первоочередной]])</f>
        <v>4.2</v>
      </c>
      <c r="F153" s="89">
        <v>4.2</v>
      </c>
      <c r="G153" s="87"/>
      <c r="H153" s="87"/>
      <c r="I153" s="87" t="s">
        <v>476</v>
      </c>
      <c r="J153" s="87" t="s">
        <v>17</v>
      </c>
      <c r="K153" s="87"/>
      <c r="L153" s="87"/>
      <c r="M153" s="87" t="s">
        <v>42</v>
      </c>
      <c r="N153" s="87" t="s">
        <v>42</v>
      </c>
      <c r="O153" s="109" t="s">
        <v>42</v>
      </c>
    </row>
    <row r="154" spans="1:15" s="7" customFormat="1" ht="136.5" customHeight="1" x14ac:dyDescent="0.25">
      <c r="A154" s="104">
        <f xml:space="preserve"> ROW() - 2</f>
        <v>152</v>
      </c>
      <c r="B154" s="98" t="s">
        <v>208</v>
      </c>
      <c r="C154" s="98" t="s">
        <v>224</v>
      </c>
      <c r="D154" s="98" t="s">
        <v>134</v>
      </c>
      <c r="E154" s="89">
        <f>SUM(Таблица29[[#This Row],[Средний балл аттестата]:[Балл первоочередной]])</f>
        <v>4.1900000000000004</v>
      </c>
      <c r="F154" s="89">
        <v>4.1900000000000004</v>
      </c>
      <c r="G154" s="100"/>
      <c r="H154" s="100"/>
      <c r="I154" s="92" t="s">
        <v>476</v>
      </c>
      <c r="J154" s="92" t="s">
        <v>33</v>
      </c>
      <c r="K154" s="92" t="s">
        <v>17</v>
      </c>
      <c r="L154" s="92" t="s">
        <v>5</v>
      </c>
      <c r="M154" s="92" t="s">
        <v>42</v>
      </c>
      <c r="N154" s="92" t="s">
        <v>42</v>
      </c>
      <c r="O154" s="134" t="s">
        <v>42</v>
      </c>
    </row>
    <row r="155" spans="1:15" s="7" customFormat="1" ht="61.5" customHeight="1" x14ac:dyDescent="0.25">
      <c r="A155" s="104">
        <f xml:space="preserve"> ROW()-2</f>
        <v>153</v>
      </c>
      <c r="B155" s="87" t="s">
        <v>762</v>
      </c>
      <c r="C155" s="87" t="s">
        <v>223</v>
      </c>
      <c r="D155" s="87" t="s">
        <v>134</v>
      </c>
      <c r="E155" s="89">
        <f>SUM(Таблица29[[#This Row],[Средний балл аттестата]:[Балл первоочередной]])</f>
        <v>4.1900000000000004</v>
      </c>
      <c r="F155" s="89">
        <v>4.1900000000000004</v>
      </c>
      <c r="G155" s="89"/>
      <c r="H155" s="89"/>
      <c r="I155" s="87" t="s">
        <v>476</v>
      </c>
      <c r="J155" s="87" t="s">
        <v>5</v>
      </c>
      <c r="K155" s="87" t="s">
        <v>33</v>
      </c>
      <c r="L155" s="87" t="s">
        <v>17</v>
      </c>
      <c r="M155" s="87" t="s">
        <v>42</v>
      </c>
      <c r="N155" s="87"/>
      <c r="O155" s="109" t="s">
        <v>44</v>
      </c>
    </row>
    <row r="156" spans="1:15" s="7" customFormat="1" ht="37.5" x14ac:dyDescent="0.25">
      <c r="A156" s="104">
        <f>ROW()-2</f>
        <v>154</v>
      </c>
      <c r="B156" s="87" t="s">
        <v>466</v>
      </c>
      <c r="C156" s="87" t="s">
        <v>224</v>
      </c>
      <c r="D156" s="87" t="s">
        <v>134</v>
      </c>
      <c r="E156" s="89">
        <f>SUM(Таблица29[[#This Row],[Средний балл аттестата]:[Балл первоочередной]])</f>
        <v>4.1900000000000004</v>
      </c>
      <c r="F156" s="89">
        <v>4.1900000000000004</v>
      </c>
      <c r="G156" s="87"/>
      <c r="H156" s="87"/>
      <c r="I156" s="87" t="s">
        <v>477</v>
      </c>
      <c r="J156" s="87" t="s">
        <v>17</v>
      </c>
      <c r="K156" s="87" t="s">
        <v>115</v>
      </c>
      <c r="L156" s="87"/>
      <c r="M156" s="87" t="s">
        <v>42</v>
      </c>
      <c r="N156" s="87" t="s">
        <v>42</v>
      </c>
      <c r="O156" s="109" t="s">
        <v>42</v>
      </c>
    </row>
    <row r="157" spans="1:15" s="7" customFormat="1" ht="37.5" x14ac:dyDescent="0.25">
      <c r="A157" s="104">
        <f>ROW()-2</f>
        <v>155</v>
      </c>
      <c r="B157" s="87" t="s">
        <v>824</v>
      </c>
      <c r="C157" s="87" t="s">
        <v>222</v>
      </c>
      <c r="D157" s="87" t="s">
        <v>134</v>
      </c>
      <c r="E157" s="89">
        <f>SUM(Таблица29[[#This Row],[Средний балл аттестата]:[Балл первоочередной]])</f>
        <v>4.1900000000000004</v>
      </c>
      <c r="F157" s="89">
        <v>4.1900000000000004</v>
      </c>
      <c r="G157" s="87"/>
      <c r="H157" s="87"/>
      <c r="I157" s="87" t="s">
        <v>477</v>
      </c>
      <c r="J157" s="87" t="s">
        <v>17</v>
      </c>
      <c r="K157" s="87" t="s">
        <v>33</v>
      </c>
      <c r="L157" s="87" t="s">
        <v>115</v>
      </c>
      <c r="M157" s="87" t="s">
        <v>42</v>
      </c>
      <c r="N157" s="87" t="s">
        <v>42</v>
      </c>
      <c r="O157" s="87" t="s">
        <v>44</v>
      </c>
    </row>
    <row r="158" spans="1:15" s="7" customFormat="1" ht="37.5" x14ac:dyDescent="0.25">
      <c r="A158" s="104">
        <f xml:space="preserve"> ROW() - 2</f>
        <v>156</v>
      </c>
      <c r="B158" s="141" t="s">
        <v>121</v>
      </c>
      <c r="C158" s="141" t="s">
        <v>223</v>
      </c>
      <c r="D158" s="130" t="s">
        <v>134</v>
      </c>
      <c r="E158" s="89">
        <f>SUM(Таблица29[[#This Row],[Средний балл аттестата]:[Балл первоочередной]])</f>
        <v>4.18</v>
      </c>
      <c r="F158" s="136">
        <v>4.18</v>
      </c>
      <c r="G158" s="130"/>
      <c r="H158" s="130"/>
      <c r="I158" s="130" t="s">
        <v>477</v>
      </c>
      <c r="J158" s="130" t="s">
        <v>17</v>
      </c>
      <c r="K158" s="130"/>
      <c r="L158" s="130"/>
      <c r="M158" s="130" t="s">
        <v>42</v>
      </c>
      <c r="N158" s="130"/>
      <c r="O158" s="142" t="s">
        <v>44</v>
      </c>
    </row>
    <row r="159" spans="1:15" s="7" customFormat="1" ht="54.75" customHeight="1" x14ac:dyDescent="0.25">
      <c r="A159" s="104">
        <f xml:space="preserve"> ROW()-2</f>
        <v>157</v>
      </c>
      <c r="B159" s="90" t="s">
        <v>319</v>
      </c>
      <c r="C159" s="90" t="s">
        <v>222</v>
      </c>
      <c r="D159" s="87" t="s">
        <v>136</v>
      </c>
      <c r="E159" s="89">
        <f>SUM(Таблица29[[#This Row],[Средний балл аттестата]:[Балл первоочередной]])</f>
        <v>4.18</v>
      </c>
      <c r="F159" s="89">
        <v>4.18</v>
      </c>
      <c r="G159" s="87"/>
      <c r="H159" s="87"/>
      <c r="I159" s="87" t="s">
        <v>477</v>
      </c>
      <c r="J159" s="87" t="s">
        <v>1071</v>
      </c>
      <c r="K159" s="87" t="s">
        <v>17</v>
      </c>
      <c r="L159" s="87"/>
      <c r="M159" s="87" t="s">
        <v>42</v>
      </c>
      <c r="N159" s="87" t="s">
        <v>42</v>
      </c>
      <c r="O159" s="109" t="s">
        <v>42</v>
      </c>
    </row>
    <row r="160" spans="1:15" s="7" customFormat="1" ht="37.5" x14ac:dyDescent="0.25">
      <c r="A160" s="104">
        <f>ROW()-2</f>
        <v>158</v>
      </c>
      <c r="B160" s="87" t="s">
        <v>690</v>
      </c>
      <c r="C160" s="87" t="s">
        <v>222</v>
      </c>
      <c r="D160" s="87" t="s">
        <v>136</v>
      </c>
      <c r="E160" s="89">
        <f>SUM(Таблица29[[#This Row],[Средний балл аттестата]:[Балл первоочередной]])</f>
        <v>4.18</v>
      </c>
      <c r="F160" s="89">
        <v>4.18</v>
      </c>
      <c r="G160" s="87"/>
      <c r="H160" s="87"/>
      <c r="I160" s="90" t="s">
        <v>477</v>
      </c>
      <c r="J160" s="87" t="s">
        <v>17</v>
      </c>
      <c r="K160" s="87"/>
      <c r="L160" s="87"/>
      <c r="M160" s="87" t="s">
        <v>42</v>
      </c>
      <c r="N160" s="87" t="s">
        <v>42</v>
      </c>
      <c r="O160" s="109" t="s">
        <v>42</v>
      </c>
    </row>
    <row r="161" spans="1:15" s="7" customFormat="1" ht="37.5" x14ac:dyDescent="0.25">
      <c r="A161" s="104">
        <f xml:space="preserve"> ROW()-2</f>
        <v>159</v>
      </c>
      <c r="B161" s="90" t="s">
        <v>463</v>
      </c>
      <c r="C161" s="90" t="s">
        <v>223</v>
      </c>
      <c r="D161" s="87" t="s">
        <v>134</v>
      </c>
      <c r="E161" s="89">
        <f>SUM(Таблица29[[#This Row],[Средний балл аттестата]:[Балл первоочередной]])</f>
        <v>4.17</v>
      </c>
      <c r="F161" s="89">
        <v>4.17</v>
      </c>
      <c r="G161" s="89"/>
      <c r="H161" s="89"/>
      <c r="I161" s="87" t="s">
        <v>476</v>
      </c>
      <c r="J161" s="87" t="s">
        <v>33</v>
      </c>
      <c r="K161" s="87" t="s">
        <v>17</v>
      </c>
      <c r="L161" s="87"/>
      <c r="M161" s="87" t="s">
        <v>42</v>
      </c>
      <c r="N161" s="87" t="s">
        <v>42</v>
      </c>
      <c r="O161" s="109" t="s">
        <v>42</v>
      </c>
    </row>
    <row r="162" spans="1:15" s="7" customFormat="1" ht="37.5" x14ac:dyDescent="0.25">
      <c r="A162" s="104">
        <f t="shared" ref="A162:A168" si="7">ROW()-2</f>
        <v>160</v>
      </c>
      <c r="B162" s="87" t="s">
        <v>273</v>
      </c>
      <c r="C162" s="87" t="s">
        <v>223</v>
      </c>
      <c r="D162" s="87" t="s">
        <v>134</v>
      </c>
      <c r="E162" s="89">
        <f>SUM(Таблица29[[#This Row],[Средний балл аттестата]:[Балл первоочередной]])</f>
        <v>4.17</v>
      </c>
      <c r="F162" s="89">
        <v>4.17</v>
      </c>
      <c r="G162" s="89" t="s">
        <v>819</v>
      </c>
      <c r="H162" s="89"/>
      <c r="I162" s="87" t="s">
        <v>476</v>
      </c>
      <c r="J162" s="87" t="s">
        <v>5</v>
      </c>
      <c r="K162" s="87" t="s">
        <v>17</v>
      </c>
      <c r="L162" s="87"/>
      <c r="M162" s="87" t="s">
        <v>42</v>
      </c>
      <c r="N162" s="87" t="s">
        <v>42</v>
      </c>
      <c r="O162" s="109" t="s">
        <v>42</v>
      </c>
    </row>
    <row r="163" spans="1:15" s="7" customFormat="1" ht="37.5" x14ac:dyDescent="0.25">
      <c r="A163" s="104">
        <f t="shared" si="7"/>
        <v>161</v>
      </c>
      <c r="B163" s="90" t="s">
        <v>251</v>
      </c>
      <c r="C163" s="90" t="s">
        <v>223</v>
      </c>
      <c r="D163" s="87" t="s">
        <v>134</v>
      </c>
      <c r="E163" s="89">
        <f>SUM(Таблица29[[#This Row],[Средний балл аттестата]:[Балл первоочередной]])</f>
        <v>4.17</v>
      </c>
      <c r="F163" s="89">
        <v>4.17</v>
      </c>
      <c r="G163" s="87"/>
      <c r="H163" s="87"/>
      <c r="I163" s="87" t="s">
        <v>477</v>
      </c>
      <c r="J163" s="87" t="s">
        <v>17</v>
      </c>
      <c r="K163" s="87"/>
      <c r="L163" s="87"/>
      <c r="M163" s="87" t="s">
        <v>42</v>
      </c>
      <c r="N163" s="87"/>
      <c r="O163" s="109" t="s">
        <v>42</v>
      </c>
    </row>
    <row r="164" spans="1:15" s="85" customFormat="1" ht="37.5" x14ac:dyDescent="0.25">
      <c r="A164" s="104">
        <f t="shared" si="7"/>
        <v>162</v>
      </c>
      <c r="B164" s="90" t="s">
        <v>299</v>
      </c>
      <c r="C164" s="90" t="s">
        <v>222</v>
      </c>
      <c r="D164" s="87" t="s">
        <v>136</v>
      </c>
      <c r="E164" s="89">
        <f>SUM(Таблица29[[#This Row],[Средний балл аттестата]:[Балл первоочередной]])</f>
        <v>4.16</v>
      </c>
      <c r="F164" s="89">
        <v>4.16</v>
      </c>
      <c r="G164" s="89"/>
      <c r="H164" s="89"/>
      <c r="I164" s="87" t="s">
        <v>476</v>
      </c>
      <c r="J164" s="87" t="s">
        <v>115</v>
      </c>
      <c r="K164" s="87" t="s">
        <v>33</v>
      </c>
      <c r="L164" s="87" t="s">
        <v>17</v>
      </c>
      <c r="M164" s="87" t="s">
        <v>42</v>
      </c>
      <c r="N164" s="87" t="s">
        <v>42</v>
      </c>
      <c r="O164" s="109" t="s">
        <v>42</v>
      </c>
    </row>
    <row r="165" spans="1:15" s="7" customFormat="1" ht="37.5" x14ac:dyDescent="0.25">
      <c r="A165" s="104">
        <f t="shared" si="7"/>
        <v>163</v>
      </c>
      <c r="B165" s="90" t="s">
        <v>717</v>
      </c>
      <c r="C165" s="90" t="s">
        <v>223</v>
      </c>
      <c r="D165" s="87" t="s">
        <v>134</v>
      </c>
      <c r="E165" s="89">
        <f>SUM(Таблица29[[#This Row],[Средний балл аттестата]:[Балл первоочередной]])</f>
        <v>4.16</v>
      </c>
      <c r="F165" s="89">
        <v>4.16</v>
      </c>
      <c r="G165" s="89"/>
      <c r="H165" s="89"/>
      <c r="I165" s="87" t="s">
        <v>477</v>
      </c>
      <c r="J165" s="87" t="s">
        <v>110</v>
      </c>
      <c r="K165" s="87" t="s">
        <v>17</v>
      </c>
      <c r="L165" s="87"/>
      <c r="M165" s="87" t="s">
        <v>42</v>
      </c>
      <c r="N165" s="87"/>
      <c r="O165" s="109" t="s">
        <v>42</v>
      </c>
    </row>
    <row r="166" spans="1:15" s="7" customFormat="1" ht="37.5" x14ac:dyDescent="0.25">
      <c r="A166" s="104">
        <f t="shared" si="7"/>
        <v>164</v>
      </c>
      <c r="B166" s="105" t="s">
        <v>655</v>
      </c>
      <c r="C166" s="105" t="s">
        <v>223</v>
      </c>
      <c r="D166" s="105" t="s">
        <v>136</v>
      </c>
      <c r="E166" s="89">
        <f>SUM(Таблица29[[#This Row],[Средний балл аттестата]:[Балл первоочередной]])</f>
        <v>4.16</v>
      </c>
      <c r="F166" s="108">
        <v>4.16</v>
      </c>
      <c r="G166" s="108"/>
      <c r="H166" s="108"/>
      <c r="I166" s="105" t="s">
        <v>477</v>
      </c>
      <c r="J166" s="105" t="s">
        <v>5</v>
      </c>
      <c r="K166" s="105" t="s">
        <v>17</v>
      </c>
      <c r="L166" s="105"/>
      <c r="M166" s="105" t="s">
        <v>42</v>
      </c>
      <c r="N166" s="105" t="s">
        <v>42</v>
      </c>
      <c r="O166" s="105" t="s">
        <v>42</v>
      </c>
    </row>
    <row r="167" spans="1:15" s="7" customFormat="1" ht="37.5" x14ac:dyDescent="0.25">
      <c r="A167" s="104">
        <f t="shared" si="7"/>
        <v>165</v>
      </c>
      <c r="B167" s="87" t="s">
        <v>874</v>
      </c>
      <c r="C167" s="87" t="s">
        <v>223</v>
      </c>
      <c r="D167" s="87" t="s">
        <v>136</v>
      </c>
      <c r="E167" s="89">
        <f>SUM(Таблица29[[#This Row],[Средний балл аттестата]:[Балл первоочередной]])</f>
        <v>4.16</v>
      </c>
      <c r="F167" s="89">
        <v>4.16</v>
      </c>
      <c r="G167" s="87"/>
      <c r="H167" s="87"/>
      <c r="I167" s="87" t="s">
        <v>477</v>
      </c>
      <c r="J167" s="87" t="s">
        <v>17</v>
      </c>
      <c r="K167" s="87"/>
      <c r="L167" s="87"/>
      <c r="M167" s="87" t="s">
        <v>42</v>
      </c>
      <c r="N167" s="87"/>
      <c r="O167" s="109" t="s">
        <v>42</v>
      </c>
    </row>
    <row r="168" spans="1:15" s="7" customFormat="1" ht="37.5" x14ac:dyDescent="0.25">
      <c r="A168" s="104">
        <f t="shared" si="7"/>
        <v>166</v>
      </c>
      <c r="B168" s="87" t="s">
        <v>296</v>
      </c>
      <c r="C168" s="87" t="s">
        <v>224</v>
      </c>
      <c r="D168" s="88" t="s">
        <v>134</v>
      </c>
      <c r="E168" s="89">
        <f>SUM(Таблица29[[#This Row],[Средний балл аттестата]:[Балл первоочередной]])</f>
        <v>4.1500000000000004</v>
      </c>
      <c r="F168" s="89">
        <v>4.1500000000000004</v>
      </c>
      <c r="G168" s="87"/>
      <c r="H168" s="87"/>
      <c r="I168" s="87" t="s">
        <v>476</v>
      </c>
      <c r="J168" s="87" t="s">
        <v>17</v>
      </c>
      <c r="K168" s="87" t="s">
        <v>33</v>
      </c>
      <c r="L168" s="87"/>
      <c r="M168" s="87" t="s">
        <v>42</v>
      </c>
      <c r="N168" s="87" t="s">
        <v>42</v>
      </c>
      <c r="O168" s="109" t="s">
        <v>42</v>
      </c>
    </row>
    <row r="169" spans="1:15" s="7" customFormat="1" ht="37.5" x14ac:dyDescent="0.25">
      <c r="A169" s="104">
        <f xml:space="preserve"> ROW() - 2</f>
        <v>167</v>
      </c>
      <c r="B169" s="87" t="s">
        <v>163</v>
      </c>
      <c r="C169" s="90" t="s">
        <v>224</v>
      </c>
      <c r="D169" s="87" t="s">
        <v>136</v>
      </c>
      <c r="E169" s="89">
        <f>SUM(Таблица29[[#This Row],[Средний балл аттестата]:[Балл первоочередной]])</f>
        <v>4.1500000000000004</v>
      </c>
      <c r="F169" s="89">
        <v>4.1500000000000004</v>
      </c>
      <c r="G169" s="87"/>
      <c r="H169" s="87"/>
      <c r="I169" s="87" t="s">
        <v>477</v>
      </c>
      <c r="J169" s="87" t="s">
        <v>17</v>
      </c>
      <c r="K169" s="87"/>
      <c r="L169" s="87"/>
      <c r="M169" s="87" t="s">
        <v>42</v>
      </c>
      <c r="N169" s="87" t="s">
        <v>42</v>
      </c>
      <c r="O169" s="109" t="s">
        <v>42</v>
      </c>
    </row>
    <row r="170" spans="1:15" s="7" customFormat="1" ht="37.5" x14ac:dyDescent="0.25">
      <c r="A170" s="104">
        <f>ROW()-2</f>
        <v>168</v>
      </c>
      <c r="B170" s="105" t="s">
        <v>291</v>
      </c>
      <c r="C170" s="105" t="s">
        <v>222</v>
      </c>
      <c r="D170" s="105" t="s">
        <v>134</v>
      </c>
      <c r="E170" s="108">
        <f>SUM(Таблица29[[#This Row],[Средний балл аттестата]:[Балл первоочередной]])</f>
        <v>4.13</v>
      </c>
      <c r="F170" s="108">
        <v>4.13</v>
      </c>
      <c r="G170" s="108"/>
      <c r="H170" s="108"/>
      <c r="I170" s="105" t="s">
        <v>476</v>
      </c>
      <c r="J170" s="105" t="s">
        <v>33</v>
      </c>
      <c r="K170" s="105" t="s">
        <v>17</v>
      </c>
      <c r="L170" s="105"/>
      <c r="M170" s="105" t="s">
        <v>42</v>
      </c>
      <c r="N170" s="105" t="s">
        <v>42</v>
      </c>
      <c r="O170" s="105" t="s">
        <v>44</v>
      </c>
    </row>
    <row r="171" spans="1:15" s="239" customFormat="1" ht="37.5" x14ac:dyDescent="0.25">
      <c r="A171" s="104">
        <f>ROW()-2</f>
        <v>169</v>
      </c>
      <c r="B171" s="87" t="s">
        <v>460</v>
      </c>
      <c r="C171" s="87" t="s">
        <v>224</v>
      </c>
      <c r="D171" s="87" t="s">
        <v>134</v>
      </c>
      <c r="E171" s="89">
        <f>SUM(Таблица29[[#This Row],[Средний балл аттестата]:[Балл первоочередной]])</f>
        <v>4.13</v>
      </c>
      <c r="F171" s="89">
        <v>4.13</v>
      </c>
      <c r="G171" s="87"/>
      <c r="H171" s="87"/>
      <c r="I171" s="87" t="s">
        <v>476</v>
      </c>
      <c r="J171" s="87" t="s">
        <v>33</v>
      </c>
      <c r="K171" s="87" t="s">
        <v>17</v>
      </c>
      <c r="L171" s="87"/>
      <c r="M171" s="87" t="s">
        <v>42</v>
      </c>
      <c r="N171" s="87" t="s">
        <v>42</v>
      </c>
      <c r="O171" s="109" t="s">
        <v>42</v>
      </c>
    </row>
    <row r="172" spans="1:15" s="85" customFormat="1" ht="37.5" x14ac:dyDescent="0.25">
      <c r="A172" s="104">
        <f>ROW()-2</f>
        <v>170</v>
      </c>
      <c r="B172" s="94" t="s">
        <v>316</v>
      </c>
      <c r="C172" s="94" t="s">
        <v>224</v>
      </c>
      <c r="D172" s="94" t="s">
        <v>134</v>
      </c>
      <c r="E172" s="89">
        <f>SUM(Таблица29[[#This Row],[Средний балл аттестата]:[Балл первоочередной]])</f>
        <v>4.13</v>
      </c>
      <c r="F172" s="97">
        <v>4.13</v>
      </c>
      <c r="G172" s="94"/>
      <c r="H172" s="94"/>
      <c r="I172" s="94" t="s">
        <v>476</v>
      </c>
      <c r="J172" s="94" t="s">
        <v>17</v>
      </c>
      <c r="K172" s="94" t="s">
        <v>5</v>
      </c>
      <c r="L172" s="94" t="s">
        <v>33</v>
      </c>
      <c r="M172" s="94" t="s">
        <v>42</v>
      </c>
      <c r="N172" s="94" t="s">
        <v>42</v>
      </c>
      <c r="O172" s="94" t="s">
        <v>42</v>
      </c>
    </row>
    <row r="173" spans="1:15" s="7" customFormat="1" ht="37.5" x14ac:dyDescent="0.25">
      <c r="A173" s="104">
        <f xml:space="preserve"> ROW()-2</f>
        <v>171</v>
      </c>
      <c r="B173" s="90" t="s">
        <v>679</v>
      </c>
      <c r="C173" s="90" t="s">
        <v>222</v>
      </c>
      <c r="D173" s="87" t="s">
        <v>134</v>
      </c>
      <c r="E173" s="89">
        <f>SUM(Таблица29[[#This Row],[Средний балл аттестата]:[Балл первоочередной]])</f>
        <v>4.13</v>
      </c>
      <c r="F173" s="89">
        <v>4.13</v>
      </c>
      <c r="G173" s="89"/>
      <c r="H173" s="89"/>
      <c r="I173" s="87" t="s">
        <v>476</v>
      </c>
      <c r="J173" s="87" t="s">
        <v>33</v>
      </c>
      <c r="K173" s="87" t="s">
        <v>17</v>
      </c>
      <c r="L173" s="87" t="s">
        <v>5</v>
      </c>
      <c r="M173" s="87" t="s">
        <v>42</v>
      </c>
      <c r="N173" s="87" t="s">
        <v>42</v>
      </c>
      <c r="O173" s="109" t="s">
        <v>42</v>
      </c>
    </row>
    <row r="174" spans="1:15" s="7" customFormat="1" ht="66.75" customHeight="1" x14ac:dyDescent="0.25">
      <c r="A174" s="104">
        <f xml:space="preserve"> ROW() - 2</f>
        <v>172</v>
      </c>
      <c r="B174" s="94" t="s">
        <v>88</v>
      </c>
      <c r="C174" s="95" t="s">
        <v>223</v>
      </c>
      <c r="D174" s="94" t="s">
        <v>134</v>
      </c>
      <c r="E174" s="89">
        <f>SUM(Таблица29[[#This Row],[Средний балл аттестата]:[Балл первоочередной]])</f>
        <v>4.13</v>
      </c>
      <c r="F174" s="97">
        <v>4.13</v>
      </c>
      <c r="G174" s="94"/>
      <c r="H174" s="94"/>
      <c r="I174" s="94" t="s">
        <v>477</v>
      </c>
      <c r="J174" s="94" t="s">
        <v>17</v>
      </c>
      <c r="K174" s="94"/>
      <c r="L174" s="94"/>
      <c r="M174" s="94" t="s">
        <v>42</v>
      </c>
      <c r="N174" s="94"/>
      <c r="O174" s="94" t="s">
        <v>44</v>
      </c>
    </row>
    <row r="175" spans="1:15" s="7" customFormat="1" ht="37.5" x14ac:dyDescent="0.25">
      <c r="A175" s="104">
        <f t="shared" ref="A175:A181" si="8">ROW()-2</f>
        <v>173</v>
      </c>
      <c r="B175" s="88" t="s">
        <v>807</v>
      </c>
      <c r="C175" s="88" t="s">
        <v>223</v>
      </c>
      <c r="D175" s="87" t="s">
        <v>134</v>
      </c>
      <c r="E175" s="89">
        <f>SUM(Таблица29[[#This Row],[Средний балл аттестата]:[Балл первоочередной]])</f>
        <v>4.13</v>
      </c>
      <c r="F175" s="89">
        <v>4.13</v>
      </c>
      <c r="G175" s="87"/>
      <c r="H175" s="87"/>
      <c r="I175" s="87" t="s">
        <v>477</v>
      </c>
      <c r="J175" s="87" t="s">
        <v>17</v>
      </c>
      <c r="K175" s="87"/>
      <c r="L175" s="87"/>
      <c r="M175" s="87" t="s">
        <v>42</v>
      </c>
      <c r="N175" s="87"/>
      <c r="O175" s="109" t="s">
        <v>42</v>
      </c>
    </row>
    <row r="176" spans="1:15" s="85" customFormat="1" ht="106.5" customHeight="1" x14ac:dyDescent="0.25">
      <c r="A176" s="104">
        <f t="shared" si="8"/>
        <v>174</v>
      </c>
      <c r="B176" s="90" t="s">
        <v>1000</v>
      </c>
      <c r="C176" s="90" t="s">
        <v>222</v>
      </c>
      <c r="D176" s="87" t="s">
        <v>134</v>
      </c>
      <c r="E176" s="89">
        <f>SUM(Таблица29[[#This Row],[Средний балл аттестата]:[Балл первоочередной]])</f>
        <v>4.13</v>
      </c>
      <c r="F176" s="89">
        <v>4.13</v>
      </c>
      <c r="G176" s="89"/>
      <c r="H176" s="89"/>
      <c r="I176" s="87" t="s">
        <v>477</v>
      </c>
      <c r="J176" s="87" t="s">
        <v>7</v>
      </c>
      <c r="K176" s="87" t="s">
        <v>17</v>
      </c>
      <c r="L176" s="87" t="s">
        <v>52</v>
      </c>
      <c r="M176" s="87" t="s">
        <v>42</v>
      </c>
      <c r="N176" s="87" t="s">
        <v>42</v>
      </c>
      <c r="O176" s="109" t="s">
        <v>44</v>
      </c>
    </row>
    <row r="177" spans="1:15" s="7" customFormat="1" ht="37.5" x14ac:dyDescent="0.25">
      <c r="A177" s="104">
        <f t="shared" si="8"/>
        <v>175</v>
      </c>
      <c r="B177" s="87" t="s">
        <v>817</v>
      </c>
      <c r="C177" s="87" t="s">
        <v>222</v>
      </c>
      <c r="D177" s="87" t="s">
        <v>134</v>
      </c>
      <c r="E177" s="89">
        <f>SUM(Таблица29[[#This Row],[Средний балл аттестата]:[Балл первоочередной]])</f>
        <v>4.12</v>
      </c>
      <c r="F177" s="89">
        <v>4.12</v>
      </c>
      <c r="G177" s="87"/>
      <c r="H177" s="87"/>
      <c r="I177" s="90" t="s">
        <v>476</v>
      </c>
      <c r="J177" s="87" t="s">
        <v>17</v>
      </c>
      <c r="K177" s="87" t="s">
        <v>5</v>
      </c>
      <c r="L177" s="87"/>
      <c r="M177" s="87" t="s">
        <v>42</v>
      </c>
      <c r="N177" s="87" t="s">
        <v>42</v>
      </c>
      <c r="O177" s="109" t="s">
        <v>42</v>
      </c>
    </row>
    <row r="178" spans="1:15" s="7" customFormat="1" ht="37.5" x14ac:dyDescent="0.25">
      <c r="A178" s="104">
        <f t="shared" si="8"/>
        <v>176</v>
      </c>
      <c r="B178" s="87" t="s">
        <v>231</v>
      </c>
      <c r="C178" s="87" t="s">
        <v>224</v>
      </c>
      <c r="D178" s="87" t="s">
        <v>134</v>
      </c>
      <c r="E178" s="89">
        <f>SUM(Таблица29[[#This Row],[Средний балл аттестата]:[Балл первоочередной]])</f>
        <v>4.1100000000000003</v>
      </c>
      <c r="F178" s="89">
        <v>4.1100000000000003</v>
      </c>
      <c r="G178" s="87"/>
      <c r="H178" s="87"/>
      <c r="I178" s="87" t="s">
        <v>477</v>
      </c>
      <c r="J178" s="87" t="s">
        <v>17</v>
      </c>
      <c r="K178" s="87"/>
      <c r="L178" s="87"/>
      <c r="M178" s="87" t="s">
        <v>42</v>
      </c>
      <c r="N178" s="87" t="s">
        <v>42</v>
      </c>
      <c r="O178" s="109" t="s">
        <v>44</v>
      </c>
    </row>
    <row r="179" spans="1:15" s="7" customFormat="1" ht="37.5" x14ac:dyDescent="0.25">
      <c r="A179" s="104">
        <f t="shared" si="8"/>
        <v>177</v>
      </c>
      <c r="B179" s="87" t="s">
        <v>254</v>
      </c>
      <c r="C179" s="87" t="s">
        <v>223</v>
      </c>
      <c r="D179" s="87" t="s">
        <v>134</v>
      </c>
      <c r="E179" s="89">
        <f>SUM(Таблица29[[#This Row],[Средний балл аттестата]:[Балл первоочередной]])</f>
        <v>4.1100000000000003</v>
      </c>
      <c r="F179" s="89">
        <v>4.1100000000000003</v>
      </c>
      <c r="G179" s="89"/>
      <c r="H179" s="89"/>
      <c r="I179" s="87" t="s">
        <v>477</v>
      </c>
      <c r="J179" s="87" t="s">
        <v>17</v>
      </c>
      <c r="K179" s="87"/>
      <c r="L179" s="87"/>
      <c r="M179" s="87" t="s">
        <v>42</v>
      </c>
      <c r="N179" s="87"/>
      <c r="O179" s="87" t="s">
        <v>42</v>
      </c>
    </row>
    <row r="180" spans="1:15" s="7" customFormat="1" ht="37.5" x14ac:dyDescent="0.25">
      <c r="A180" s="104">
        <f t="shared" si="8"/>
        <v>178</v>
      </c>
      <c r="B180" s="87" t="s">
        <v>529</v>
      </c>
      <c r="C180" s="87" t="s">
        <v>222</v>
      </c>
      <c r="D180" s="87" t="s">
        <v>134</v>
      </c>
      <c r="E180" s="89">
        <f>SUM(Таблица29[[#This Row],[Средний балл аттестата]:[Балл первоочередной]])</f>
        <v>4.1100000000000003</v>
      </c>
      <c r="F180" s="89">
        <v>4.1100000000000003</v>
      </c>
      <c r="G180" s="87"/>
      <c r="H180" s="87"/>
      <c r="I180" s="87" t="s">
        <v>477</v>
      </c>
      <c r="J180" s="87" t="s">
        <v>17</v>
      </c>
      <c r="K180" s="87" t="s">
        <v>33</v>
      </c>
      <c r="L180" s="87"/>
      <c r="M180" s="87" t="s">
        <v>42</v>
      </c>
      <c r="N180" s="87" t="s">
        <v>42</v>
      </c>
      <c r="O180" s="87" t="s">
        <v>42</v>
      </c>
    </row>
    <row r="181" spans="1:15" s="85" customFormat="1" ht="37.5" x14ac:dyDescent="0.25">
      <c r="A181" s="104">
        <f t="shared" si="8"/>
        <v>179</v>
      </c>
      <c r="B181" s="87" t="s">
        <v>452</v>
      </c>
      <c r="C181" s="87" t="s">
        <v>223</v>
      </c>
      <c r="D181" s="87" t="s">
        <v>136</v>
      </c>
      <c r="E181" s="89">
        <f>SUM(Таблица29[[#This Row],[Средний балл аттестата]:[Балл первоочередной]])</f>
        <v>4.0999999999999996</v>
      </c>
      <c r="F181" s="89">
        <v>4.0999999999999996</v>
      </c>
      <c r="G181" s="87"/>
      <c r="H181" s="87"/>
      <c r="I181" s="87" t="s">
        <v>477</v>
      </c>
      <c r="J181" s="87" t="s">
        <v>17</v>
      </c>
      <c r="K181" s="87"/>
      <c r="L181" s="87"/>
      <c r="M181" s="87" t="s">
        <v>42</v>
      </c>
      <c r="N181" s="87"/>
      <c r="O181" s="87" t="s">
        <v>44</v>
      </c>
    </row>
    <row r="182" spans="1:15" s="239" customFormat="1" ht="56.25" x14ac:dyDescent="0.25">
      <c r="A182" s="104">
        <f xml:space="preserve"> ROW()-2</f>
        <v>180</v>
      </c>
      <c r="B182" s="90" t="s">
        <v>384</v>
      </c>
      <c r="C182" s="90" t="s">
        <v>222</v>
      </c>
      <c r="D182" s="87" t="s">
        <v>134</v>
      </c>
      <c r="E182" s="89">
        <f>SUM(Таблица29[[#This Row],[Средний балл аттестата]:[Балл первоочередной]])</f>
        <v>4.0599999999999996</v>
      </c>
      <c r="F182" s="89">
        <v>4.0599999999999996</v>
      </c>
      <c r="G182" s="87"/>
      <c r="H182" s="87"/>
      <c r="I182" s="87" t="s">
        <v>476</v>
      </c>
      <c r="J182" s="87" t="s">
        <v>1071</v>
      </c>
      <c r="K182" s="87" t="s">
        <v>17</v>
      </c>
      <c r="L182" s="87" t="s">
        <v>33</v>
      </c>
      <c r="M182" s="87" t="s">
        <v>42</v>
      </c>
      <c r="N182" s="87" t="s">
        <v>42</v>
      </c>
      <c r="O182" s="109" t="s">
        <v>44</v>
      </c>
    </row>
    <row r="183" spans="1:15" s="7" customFormat="1" ht="37.5" x14ac:dyDescent="0.25">
      <c r="A183" s="104">
        <f>ROW()-2</f>
        <v>181</v>
      </c>
      <c r="B183" s="106" t="s">
        <v>285</v>
      </c>
      <c r="C183" s="106" t="s">
        <v>222</v>
      </c>
      <c r="D183" s="105" t="s">
        <v>134</v>
      </c>
      <c r="E183" s="97">
        <f>SUM(Таблица29[[#This Row],[Средний балл аттестата]:[Балл первоочередной]])</f>
        <v>4.0599999999999996</v>
      </c>
      <c r="F183" s="108">
        <v>4.0599999999999996</v>
      </c>
      <c r="G183" s="108"/>
      <c r="H183" s="108"/>
      <c r="I183" s="105" t="s">
        <v>476</v>
      </c>
      <c r="J183" s="105" t="s">
        <v>33</v>
      </c>
      <c r="K183" s="105" t="s">
        <v>5</v>
      </c>
      <c r="L183" s="105" t="s">
        <v>17</v>
      </c>
      <c r="M183" s="105" t="s">
        <v>42</v>
      </c>
      <c r="N183" s="105" t="s">
        <v>42</v>
      </c>
      <c r="O183" s="105" t="s">
        <v>42</v>
      </c>
    </row>
    <row r="184" spans="1:15" s="7" customFormat="1" ht="37.5" x14ac:dyDescent="0.25">
      <c r="A184" s="104">
        <f xml:space="preserve"> ROW()-2</f>
        <v>182</v>
      </c>
      <c r="B184" s="90" t="s">
        <v>480</v>
      </c>
      <c r="C184" s="90" t="s">
        <v>222</v>
      </c>
      <c r="D184" s="87" t="s">
        <v>134</v>
      </c>
      <c r="E184" s="89">
        <f>SUM(Таблица29[[#This Row],[Средний балл аттестата]:[Балл первоочередной]])</f>
        <v>4.0599999999999996</v>
      </c>
      <c r="F184" s="89">
        <v>4.0599999999999996</v>
      </c>
      <c r="G184" s="89"/>
      <c r="H184" s="89"/>
      <c r="I184" s="87" t="s">
        <v>476</v>
      </c>
      <c r="J184" s="87" t="s">
        <v>33</v>
      </c>
      <c r="K184" s="87" t="s">
        <v>115</v>
      </c>
      <c r="L184" s="87" t="s">
        <v>17</v>
      </c>
      <c r="M184" s="87" t="s">
        <v>42</v>
      </c>
      <c r="N184" s="87" t="s">
        <v>42</v>
      </c>
      <c r="O184" s="87" t="s">
        <v>42</v>
      </c>
    </row>
    <row r="185" spans="1:15" s="7" customFormat="1" ht="37.5" x14ac:dyDescent="0.25">
      <c r="A185" s="104">
        <f xml:space="preserve"> ROW() - 2</f>
        <v>183</v>
      </c>
      <c r="B185" s="98" t="s">
        <v>199</v>
      </c>
      <c r="C185" s="98" t="s">
        <v>223</v>
      </c>
      <c r="D185" s="92" t="s">
        <v>134</v>
      </c>
      <c r="E185" s="89">
        <f>SUM(Таблица29[[#This Row],[Средний балл аттестата]:[Балл первоочередной]])</f>
        <v>4.0599999999999996</v>
      </c>
      <c r="F185" s="89">
        <v>4.0599999999999996</v>
      </c>
      <c r="G185" s="136"/>
      <c r="H185" s="209"/>
      <c r="I185" s="92" t="s">
        <v>477</v>
      </c>
      <c r="J185" s="92" t="s">
        <v>33</v>
      </c>
      <c r="K185" s="92" t="s">
        <v>17</v>
      </c>
      <c r="L185" s="92"/>
      <c r="M185" s="92" t="s">
        <v>42</v>
      </c>
      <c r="N185" s="92"/>
      <c r="O185" s="92" t="s">
        <v>44</v>
      </c>
    </row>
    <row r="186" spans="1:15" s="7" customFormat="1" ht="37.5" x14ac:dyDescent="0.25">
      <c r="A186" s="104">
        <f>ROW()-2</f>
        <v>184</v>
      </c>
      <c r="B186" s="90" t="s">
        <v>988</v>
      </c>
      <c r="C186" s="90" t="s">
        <v>223</v>
      </c>
      <c r="D186" s="87" t="s">
        <v>134</v>
      </c>
      <c r="E186" s="89">
        <f>SUM(Таблица29[[#This Row],[Средний балл аттестата]:[Балл первоочередной]])</f>
        <v>4.0599999999999996</v>
      </c>
      <c r="F186" s="89">
        <v>4.0599999999999996</v>
      </c>
      <c r="G186" s="87"/>
      <c r="H186" s="87"/>
      <c r="I186" s="87" t="s">
        <v>477</v>
      </c>
      <c r="J186" s="87" t="s">
        <v>17</v>
      </c>
      <c r="K186" s="87" t="s">
        <v>33</v>
      </c>
      <c r="L186" s="87" t="s">
        <v>1166</v>
      </c>
      <c r="M186" s="87" t="s">
        <v>42</v>
      </c>
      <c r="N186" s="87"/>
      <c r="O186" s="87" t="s">
        <v>42</v>
      </c>
    </row>
    <row r="187" spans="1:15" s="7" customFormat="1" ht="37.5" x14ac:dyDescent="0.3">
      <c r="A187" s="104">
        <f>ROW()-2</f>
        <v>185</v>
      </c>
      <c r="B187" s="103" t="s">
        <v>1197</v>
      </c>
      <c r="C187" s="90" t="s">
        <v>1112</v>
      </c>
      <c r="D187" s="103" t="s">
        <v>136</v>
      </c>
      <c r="E187" s="89">
        <f>SUM(Таблица29[[#This Row],[Средний балл аттестата]:[Балл первоочередной]])</f>
        <v>4.0599999999999996</v>
      </c>
      <c r="F187" s="89">
        <v>4.0599999999999996</v>
      </c>
      <c r="G187" s="87"/>
      <c r="H187" s="87"/>
      <c r="I187" s="87" t="s">
        <v>477</v>
      </c>
      <c r="J187" s="87" t="s">
        <v>17</v>
      </c>
      <c r="K187" s="87"/>
      <c r="L187" s="87"/>
      <c r="M187" s="216" t="s">
        <v>42</v>
      </c>
      <c r="N187" s="87" t="s">
        <v>42</v>
      </c>
      <c r="O187" s="87" t="s">
        <v>42</v>
      </c>
    </row>
    <row r="188" spans="1:15" s="7" customFormat="1" ht="37.5" x14ac:dyDescent="0.25">
      <c r="A188" s="104">
        <f xml:space="preserve"> ROW()-2</f>
        <v>186</v>
      </c>
      <c r="B188" s="87" t="s">
        <v>456</v>
      </c>
      <c r="C188" s="87" t="s">
        <v>223</v>
      </c>
      <c r="D188" s="87" t="s">
        <v>134</v>
      </c>
      <c r="E188" s="89">
        <f>SUM(Таблица29[[#This Row],[Средний балл аттестата]:[Балл первоочередной]])</f>
        <v>4.05</v>
      </c>
      <c r="F188" s="87">
        <v>4.05</v>
      </c>
      <c r="G188" s="89"/>
      <c r="H188" s="89"/>
      <c r="I188" s="87" t="s">
        <v>476</v>
      </c>
      <c r="J188" s="87" t="s">
        <v>33</v>
      </c>
      <c r="K188" s="87" t="s">
        <v>5</v>
      </c>
      <c r="L188" s="87" t="s">
        <v>17</v>
      </c>
      <c r="M188" s="87" t="s">
        <v>42</v>
      </c>
      <c r="N188" s="87" t="s">
        <v>42</v>
      </c>
      <c r="O188" s="87" t="s">
        <v>42</v>
      </c>
    </row>
    <row r="189" spans="1:15" s="7" customFormat="1" ht="37.5" x14ac:dyDescent="0.25">
      <c r="A189" s="104">
        <f>ROW()-2</f>
        <v>187</v>
      </c>
      <c r="B189" s="87" t="s">
        <v>791</v>
      </c>
      <c r="C189" s="87" t="s">
        <v>224</v>
      </c>
      <c r="D189" s="87" t="s">
        <v>136</v>
      </c>
      <c r="E189" s="89">
        <f>SUM(Таблица29[[#This Row],[Средний балл аттестата]:[Балл первоочередной]])</f>
        <v>4.05</v>
      </c>
      <c r="F189" s="89">
        <v>4.05</v>
      </c>
      <c r="G189" s="87"/>
      <c r="H189" s="87"/>
      <c r="I189" s="87" t="s">
        <v>476</v>
      </c>
      <c r="J189" s="87" t="s">
        <v>17</v>
      </c>
      <c r="K189" s="87"/>
      <c r="L189" s="87"/>
      <c r="M189" s="87" t="s">
        <v>42</v>
      </c>
      <c r="N189" s="87" t="s">
        <v>42</v>
      </c>
      <c r="O189" s="109" t="s">
        <v>42</v>
      </c>
    </row>
    <row r="190" spans="1:15" s="36" customFormat="1" ht="56.25" x14ac:dyDescent="0.25">
      <c r="A190" s="104">
        <f>ROW()-2</f>
        <v>188</v>
      </c>
      <c r="B190" s="105" t="s">
        <v>1002</v>
      </c>
      <c r="C190" s="105" t="s">
        <v>222</v>
      </c>
      <c r="D190" s="105" t="s">
        <v>134</v>
      </c>
      <c r="E190" s="89">
        <f>SUM(Таблица29[[#This Row],[Средний балл аттестата]:[Балл первоочередной]])</f>
        <v>4.05</v>
      </c>
      <c r="F190" s="108">
        <v>4.05</v>
      </c>
      <c r="G190" s="105"/>
      <c r="H190" s="105"/>
      <c r="I190" s="105" t="s">
        <v>476</v>
      </c>
      <c r="J190" s="105" t="s">
        <v>1071</v>
      </c>
      <c r="K190" s="105" t="s">
        <v>17</v>
      </c>
      <c r="L190" s="105"/>
      <c r="M190" s="105" t="s">
        <v>42</v>
      </c>
      <c r="N190" s="94" t="s">
        <v>42</v>
      </c>
      <c r="O190" s="105" t="s">
        <v>42</v>
      </c>
    </row>
    <row r="191" spans="1:15" s="7" customFormat="1" ht="37.5" x14ac:dyDescent="0.25">
      <c r="A191" s="86">
        <f xml:space="preserve"> ROW() - 2</f>
        <v>189</v>
      </c>
      <c r="B191" s="89" t="s">
        <v>998</v>
      </c>
      <c r="C191" s="89" t="s">
        <v>224</v>
      </c>
      <c r="D191" s="87" t="s">
        <v>134</v>
      </c>
      <c r="E191" s="89">
        <f>SUM(Таблица29[[#This Row],[Средний балл аттестата]:[Балл первоочередной]])</f>
        <v>4.05</v>
      </c>
      <c r="F191" s="89">
        <v>4.05</v>
      </c>
      <c r="G191" s="89"/>
      <c r="H191" s="89"/>
      <c r="I191" s="87" t="s">
        <v>476</v>
      </c>
      <c r="J191" s="87" t="s">
        <v>3</v>
      </c>
      <c r="K191" s="87" t="s">
        <v>17</v>
      </c>
      <c r="L191" s="87"/>
      <c r="M191" s="87" t="s">
        <v>42</v>
      </c>
      <c r="N191" s="87" t="s">
        <v>42</v>
      </c>
      <c r="O191" s="109" t="s">
        <v>42</v>
      </c>
    </row>
    <row r="192" spans="1:15" s="7" customFormat="1" ht="37.5" x14ac:dyDescent="0.25">
      <c r="A192" s="104">
        <f t="shared" ref="A192:A201" si="9">ROW()-2</f>
        <v>190</v>
      </c>
      <c r="B192" s="89" t="s">
        <v>262</v>
      </c>
      <c r="C192" s="89" t="s">
        <v>223</v>
      </c>
      <c r="D192" s="89" t="s">
        <v>134</v>
      </c>
      <c r="E192" s="89">
        <f>SUM(Таблица29[[#This Row],[Средний балл аттестата]:[Балл первоочередной]])</f>
        <v>4.05</v>
      </c>
      <c r="F192" s="89">
        <v>4.05</v>
      </c>
      <c r="G192" s="89"/>
      <c r="H192" s="89"/>
      <c r="I192" s="87" t="s">
        <v>477</v>
      </c>
      <c r="J192" s="89" t="s">
        <v>17</v>
      </c>
      <c r="K192" s="89"/>
      <c r="L192" s="89"/>
      <c r="M192" s="89" t="s">
        <v>42</v>
      </c>
      <c r="N192" s="89"/>
      <c r="O192" s="89" t="s">
        <v>42</v>
      </c>
    </row>
    <row r="193" spans="1:15" s="85" customFormat="1" ht="37.5" x14ac:dyDescent="0.25">
      <c r="A193" s="104">
        <f t="shared" si="9"/>
        <v>191</v>
      </c>
      <c r="B193" s="94" t="s">
        <v>329</v>
      </c>
      <c r="C193" s="94" t="s">
        <v>223</v>
      </c>
      <c r="D193" s="94" t="s">
        <v>134</v>
      </c>
      <c r="E193" s="89">
        <f>SUM(Таблица29[[#This Row],[Средний балл аттестата]:[Балл первоочередной]])</f>
        <v>4.05</v>
      </c>
      <c r="F193" s="97">
        <v>4.05</v>
      </c>
      <c r="G193" s="94"/>
      <c r="H193" s="94"/>
      <c r="I193" s="94" t="s">
        <v>477</v>
      </c>
      <c r="J193" s="87" t="s">
        <v>33</v>
      </c>
      <c r="K193" s="94" t="s">
        <v>17</v>
      </c>
      <c r="L193" s="94"/>
      <c r="M193" s="94" t="s">
        <v>42</v>
      </c>
      <c r="N193" s="94"/>
      <c r="O193" s="94" t="s">
        <v>42</v>
      </c>
    </row>
    <row r="194" spans="1:15" s="7" customFormat="1" ht="37.5" x14ac:dyDescent="0.25">
      <c r="A194" s="104">
        <f t="shared" si="9"/>
        <v>192</v>
      </c>
      <c r="B194" s="98" t="s">
        <v>512</v>
      </c>
      <c r="C194" s="138" t="s">
        <v>223</v>
      </c>
      <c r="D194" s="89" t="s">
        <v>134</v>
      </c>
      <c r="E194" s="89">
        <f>SUM(Таблица29[[#This Row],[Средний балл аттестата]:[Балл первоочередной]])</f>
        <v>4.05</v>
      </c>
      <c r="F194" s="89">
        <v>4.05</v>
      </c>
      <c r="G194" s="89"/>
      <c r="H194" s="89"/>
      <c r="I194" s="87" t="s">
        <v>477</v>
      </c>
      <c r="J194" s="87" t="s">
        <v>17</v>
      </c>
      <c r="K194" s="87"/>
      <c r="L194" s="87"/>
      <c r="M194" s="87" t="s">
        <v>42</v>
      </c>
      <c r="N194" s="87"/>
      <c r="O194" s="87" t="s">
        <v>42</v>
      </c>
    </row>
    <row r="195" spans="1:15" s="7" customFormat="1" ht="37.5" x14ac:dyDescent="0.3">
      <c r="A195" s="104">
        <f t="shared" si="9"/>
        <v>193</v>
      </c>
      <c r="B195" s="103" t="s">
        <v>864</v>
      </c>
      <c r="C195" s="103" t="s">
        <v>222</v>
      </c>
      <c r="D195" s="103" t="s">
        <v>134</v>
      </c>
      <c r="E195" s="89">
        <f>SUM(Таблица29[[#This Row],[Средний балл аттестата]:[Балл первоочередной]])</f>
        <v>4</v>
      </c>
      <c r="F195" s="102">
        <v>4</v>
      </c>
      <c r="G195" s="103"/>
      <c r="H195" s="103"/>
      <c r="I195" s="103" t="s">
        <v>476</v>
      </c>
      <c r="J195" s="103" t="s">
        <v>17</v>
      </c>
      <c r="K195" s="103" t="s">
        <v>33</v>
      </c>
      <c r="L195" s="103" t="s">
        <v>5</v>
      </c>
      <c r="M195" s="103" t="s">
        <v>42</v>
      </c>
      <c r="N195" s="87" t="s">
        <v>42</v>
      </c>
      <c r="O195" s="87" t="s">
        <v>42</v>
      </c>
    </row>
    <row r="196" spans="1:15" s="7" customFormat="1" ht="37.5" x14ac:dyDescent="0.25">
      <c r="A196" s="104">
        <f t="shared" si="9"/>
        <v>194</v>
      </c>
      <c r="B196" s="87" t="s">
        <v>323</v>
      </c>
      <c r="C196" s="87" t="s">
        <v>223</v>
      </c>
      <c r="D196" s="87" t="s">
        <v>134</v>
      </c>
      <c r="E196" s="89">
        <f>SUM(Таблица29[[#This Row],[Средний балл аттестата]:[Балл первоочередной]])</f>
        <v>4</v>
      </c>
      <c r="F196" s="89">
        <v>4</v>
      </c>
      <c r="G196" s="87"/>
      <c r="H196" s="87"/>
      <c r="I196" s="87" t="s">
        <v>477</v>
      </c>
      <c r="J196" s="87" t="s">
        <v>17</v>
      </c>
      <c r="K196" s="87" t="s">
        <v>5</v>
      </c>
      <c r="L196" s="87"/>
      <c r="M196" s="87" t="s">
        <v>42</v>
      </c>
      <c r="N196" s="87"/>
      <c r="O196" s="87" t="s">
        <v>42</v>
      </c>
    </row>
    <row r="197" spans="1:15" s="85" customFormat="1" ht="37.5" x14ac:dyDescent="0.3">
      <c r="A197" s="104">
        <f t="shared" si="9"/>
        <v>195</v>
      </c>
      <c r="B197" s="92" t="s">
        <v>569</v>
      </c>
      <c r="C197" s="137" t="s">
        <v>222</v>
      </c>
      <c r="D197" s="103" t="s">
        <v>136</v>
      </c>
      <c r="E197" s="89">
        <f>SUM(Таблица29[[#This Row],[Средний балл аттестата]:[Балл первоочередной]])</f>
        <v>4</v>
      </c>
      <c r="F197" s="89">
        <v>4</v>
      </c>
      <c r="G197" s="87"/>
      <c r="H197" s="87"/>
      <c r="I197" s="87" t="s">
        <v>477</v>
      </c>
      <c r="J197" s="87" t="s">
        <v>5</v>
      </c>
      <c r="K197" s="87" t="s">
        <v>17</v>
      </c>
      <c r="L197" s="87"/>
      <c r="M197" s="87" t="s">
        <v>42</v>
      </c>
      <c r="N197" s="87" t="s">
        <v>42</v>
      </c>
      <c r="O197" s="109" t="s">
        <v>42</v>
      </c>
    </row>
    <row r="198" spans="1:15" s="7" customFormat="1" ht="78" customHeight="1" x14ac:dyDescent="0.25">
      <c r="A198" s="104">
        <f t="shared" si="9"/>
        <v>196</v>
      </c>
      <c r="B198" s="141" t="s">
        <v>751</v>
      </c>
      <c r="C198" s="106" t="s">
        <v>222</v>
      </c>
      <c r="D198" s="105" t="s">
        <v>134</v>
      </c>
      <c r="E198" s="89">
        <f>SUM(Таблица29[[#This Row],[Средний балл аттестата]:[Балл первоочередной]])</f>
        <v>4</v>
      </c>
      <c r="F198" s="136">
        <v>4</v>
      </c>
      <c r="G198" s="130"/>
      <c r="H198" s="130"/>
      <c r="I198" s="130" t="s">
        <v>477</v>
      </c>
      <c r="J198" s="130" t="s">
        <v>33</v>
      </c>
      <c r="K198" s="130" t="s">
        <v>17</v>
      </c>
      <c r="L198" s="130" t="s">
        <v>5</v>
      </c>
      <c r="M198" s="130" t="s">
        <v>42</v>
      </c>
      <c r="N198" s="130" t="s">
        <v>42</v>
      </c>
      <c r="O198" s="142" t="s">
        <v>42</v>
      </c>
    </row>
    <row r="199" spans="1:15" s="239" customFormat="1" ht="37.5" x14ac:dyDescent="0.25">
      <c r="A199" s="104">
        <f t="shared" si="9"/>
        <v>197</v>
      </c>
      <c r="B199" s="87" t="s">
        <v>772</v>
      </c>
      <c r="C199" s="87" t="s">
        <v>223</v>
      </c>
      <c r="D199" s="87" t="s">
        <v>134</v>
      </c>
      <c r="E199" s="89">
        <f>SUM(Таблица29[[#This Row],[Средний балл аттестата]:[Балл первоочередной]])</f>
        <v>4</v>
      </c>
      <c r="F199" s="89">
        <v>4</v>
      </c>
      <c r="G199" s="89"/>
      <c r="H199" s="89"/>
      <c r="I199" s="87" t="s">
        <v>477</v>
      </c>
      <c r="J199" s="87" t="s">
        <v>17</v>
      </c>
      <c r="K199" s="87" t="s">
        <v>33</v>
      </c>
      <c r="L199" s="87" t="s">
        <v>816</v>
      </c>
      <c r="M199" s="87" t="s">
        <v>42</v>
      </c>
      <c r="N199" s="87" t="s">
        <v>168</v>
      </c>
      <c r="O199" s="87" t="s">
        <v>44</v>
      </c>
    </row>
    <row r="200" spans="1:15" s="7" customFormat="1" ht="37.5" x14ac:dyDescent="0.25">
      <c r="A200" s="104">
        <f t="shared" si="9"/>
        <v>198</v>
      </c>
      <c r="B200" s="98" t="s">
        <v>839</v>
      </c>
      <c r="C200" s="138" t="s">
        <v>222</v>
      </c>
      <c r="D200" s="87" t="s">
        <v>134</v>
      </c>
      <c r="E200" s="89">
        <f>SUM(Таблица29[[#This Row],[Средний балл аттестата]:[Балл первоочередной]])</f>
        <v>4</v>
      </c>
      <c r="F200" s="89">
        <v>4</v>
      </c>
      <c r="G200" s="87"/>
      <c r="H200" s="87"/>
      <c r="I200" s="87" t="s">
        <v>477</v>
      </c>
      <c r="J200" s="87" t="s">
        <v>17</v>
      </c>
      <c r="K200" s="87"/>
      <c r="L200" s="87"/>
      <c r="M200" s="87" t="s">
        <v>42</v>
      </c>
      <c r="N200" s="87" t="s">
        <v>42</v>
      </c>
      <c r="O200" s="87" t="s">
        <v>44</v>
      </c>
    </row>
    <row r="201" spans="1:15" s="7" customFormat="1" ht="37.5" x14ac:dyDescent="0.25">
      <c r="A201" s="104">
        <f t="shared" si="9"/>
        <v>199</v>
      </c>
      <c r="B201" s="98" t="s">
        <v>956</v>
      </c>
      <c r="C201" s="138" t="s">
        <v>223</v>
      </c>
      <c r="D201" s="87" t="s">
        <v>134</v>
      </c>
      <c r="E201" s="89">
        <f>SUM(Таблица29[[#This Row],[Средний балл аттестата]:[Балл первоочередной]])</f>
        <v>4</v>
      </c>
      <c r="F201" s="89">
        <v>4</v>
      </c>
      <c r="G201" s="87"/>
      <c r="H201" s="87"/>
      <c r="I201" s="87" t="s">
        <v>477</v>
      </c>
      <c r="J201" s="87" t="s">
        <v>17</v>
      </c>
      <c r="K201" s="87"/>
      <c r="L201" s="87"/>
      <c r="M201" s="87" t="s">
        <v>42</v>
      </c>
      <c r="N201" s="87"/>
      <c r="O201" s="109" t="s">
        <v>42</v>
      </c>
    </row>
    <row r="202" spans="1:15" s="7" customFormat="1" ht="37.5" x14ac:dyDescent="0.25">
      <c r="A202" s="104">
        <f xml:space="preserve"> ROW()-2</f>
        <v>200</v>
      </c>
      <c r="B202" s="90" t="s">
        <v>986</v>
      </c>
      <c r="C202" s="90" t="s">
        <v>222</v>
      </c>
      <c r="D202" s="87" t="s">
        <v>134</v>
      </c>
      <c r="E202" s="89">
        <f>SUM(Таблица29[[#This Row],[Средний балл аттестата]:[Балл первоочередной]])</f>
        <v>4</v>
      </c>
      <c r="F202" s="89">
        <v>4</v>
      </c>
      <c r="G202" s="87"/>
      <c r="H202" s="87"/>
      <c r="I202" s="87" t="s">
        <v>477</v>
      </c>
      <c r="J202" s="87" t="s">
        <v>33</v>
      </c>
      <c r="K202" s="87" t="s">
        <v>17</v>
      </c>
      <c r="L202" s="87" t="s">
        <v>5</v>
      </c>
      <c r="M202" s="87" t="s">
        <v>42</v>
      </c>
      <c r="N202" s="87" t="s">
        <v>42</v>
      </c>
      <c r="O202" s="87" t="s">
        <v>42</v>
      </c>
    </row>
    <row r="203" spans="1:15" s="7" customFormat="1" ht="37.5" x14ac:dyDescent="0.25">
      <c r="A203" s="104">
        <f xml:space="preserve"> ROW()-2</f>
        <v>201</v>
      </c>
      <c r="B203" s="106" t="s">
        <v>1021</v>
      </c>
      <c r="C203" s="106" t="s">
        <v>223</v>
      </c>
      <c r="D203" s="105" t="s">
        <v>134</v>
      </c>
      <c r="E203" s="89">
        <f>SUM(Таблица29[[#This Row],[Средний балл аттестата]:[Балл первоочередной]])</f>
        <v>4</v>
      </c>
      <c r="F203" s="108">
        <v>4</v>
      </c>
      <c r="G203" s="105"/>
      <c r="H203" s="105"/>
      <c r="I203" s="105" t="s">
        <v>477</v>
      </c>
      <c r="J203" s="105" t="s">
        <v>33</v>
      </c>
      <c r="K203" s="105" t="s">
        <v>17</v>
      </c>
      <c r="L203" s="105"/>
      <c r="M203" s="105" t="s">
        <v>42</v>
      </c>
      <c r="N203" s="94"/>
      <c r="O203" s="105" t="s">
        <v>42</v>
      </c>
    </row>
    <row r="204" spans="1:15" s="7" customFormat="1" ht="37.5" x14ac:dyDescent="0.25">
      <c r="A204" s="104">
        <f>ROW()-2</f>
        <v>202</v>
      </c>
      <c r="B204" s="90" t="s">
        <v>1031</v>
      </c>
      <c r="C204" s="90" t="s">
        <v>223</v>
      </c>
      <c r="D204" s="87" t="s">
        <v>134</v>
      </c>
      <c r="E204" s="89">
        <f>SUM(Таблица29[[#This Row],[Средний балл аттестата]:[Балл первоочередной]])</f>
        <v>4</v>
      </c>
      <c r="F204" s="89">
        <v>4</v>
      </c>
      <c r="G204" s="87"/>
      <c r="H204" s="87"/>
      <c r="I204" s="87" t="s">
        <v>477</v>
      </c>
      <c r="J204" s="87" t="s">
        <v>17</v>
      </c>
      <c r="K204" s="87" t="s">
        <v>115</v>
      </c>
      <c r="L204" s="87"/>
      <c r="M204" s="87" t="s">
        <v>42</v>
      </c>
      <c r="N204" s="87"/>
      <c r="O204" s="109" t="s">
        <v>42</v>
      </c>
    </row>
    <row r="205" spans="1:15" s="7" customFormat="1" ht="37.5" x14ac:dyDescent="0.25">
      <c r="A205" s="104">
        <f>ROW()-2</f>
        <v>203</v>
      </c>
      <c r="B205" s="106" t="s">
        <v>252</v>
      </c>
      <c r="C205" s="106" t="s">
        <v>223</v>
      </c>
      <c r="D205" s="108" t="s">
        <v>134</v>
      </c>
      <c r="E205" s="97">
        <f>SUM(Таблица29[[#This Row],[Средний балл аттестата]:[Балл первоочередной]])</f>
        <v>3.95</v>
      </c>
      <c r="F205" s="108">
        <v>3.95</v>
      </c>
      <c r="G205" s="105"/>
      <c r="H205" s="105"/>
      <c r="I205" s="105" t="s">
        <v>477</v>
      </c>
      <c r="J205" s="105" t="s">
        <v>17</v>
      </c>
      <c r="K205" s="105"/>
      <c r="L205" s="105"/>
      <c r="M205" s="105" t="s">
        <v>42</v>
      </c>
      <c r="N205" s="105"/>
      <c r="O205" s="105" t="s">
        <v>42</v>
      </c>
    </row>
    <row r="206" spans="1:15" s="7" customFormat="1" ht="37.5" x14ac:dyDescent="0.25">
      <c r="A206" s="104">
        <f>ROW()-2</f>
        <v>204</v>
      </c>
      <c r="B206" s="90" t="s">
        <v>676</v>
      </c>
      <c r="C206" s="90" t="s">
        <v>222</v>
      </c>
      <c r="D206" s="87" t="s">
        <v>134</v>
      </c>
      <c r="E206" s="89">
        <f>SUM(Таблица29[[#This Row],[Средний балл аттестата]:[Балл первоочередной]])</f>
        <v>3.94</v>
      </c>
      <c r="F206" s="89">
        <v>3.94</v>
      </c>
      <c r="G206" s="87"/>
      <c r="H206" s="87"/>
      <c r="I206" s="87" t="s">
        <v>476</v>
      </c>
      <c r="J206" s="87" t="s">
        <v>7</v>
      </c>
      <c r="K206" s="87" t="s">
        <v>17</v>
      </c>
      <c r="L206" s="87" t="s">
        <v>52</v>
      </c>
      <c r="M206" s="87" t="s">
        <v>42</v>
      </c>
      <c r="N206" s="87" t="s">
        <v>202</v>
      </c>
      <c r="O206" s="109" t="s">
        <v>42</v>
      </c>
    </row>
    <row r="207" spans="1:15" s="7" customFormat="1" ht="37.5" x14ac:dyDescent="0.25">
      <c r="A207" s="104">
        <f>ROW()-2</f>
        <v>205</v>
      </c>
      <c r="B207" s="90" t="s">
        <v>797</v>
      </c>
      <c r="C207" s="90" t="s">
        <v>224</v>
      </c>
      <c r="D207" s="87" t="s">
        <v>134</v>
      </c>
      <c r="E207" s="89">
        <f>SUM(Таблица29[[#This Row],[Средний балл аттестата]:[Балл первоочередной]])</f>
        <v>3.94</v>
      </c>
      <c r="F207" s="89">
        <v>3.94</v>
      </c>
      <c r="G207" s="87"/>
      <c r="H207" s="87"/>
      <c r="I207" s="87" t="s">
        <v>476</v>
      </c>
      <c r="J207" s="87" t="s">
        <v>17</v>
      </c>
      <c r="K207" s="87"/>
      <c r="L207" s="87"/>
      <c r="M207" s="87" t="s">
        <v>42</v>
      </c>
      <c r="N207" s="87" t="s">
        <v>42</v>
      </c>
      <c r="O207" s="87" t="s">
        <v>42</v>
      </c>
    </row>
    <row r="208" spans="1:15" s="7" customFormat="1" ht="75" x14ac:dyDescent="0.3">
      <c r="A208" s="104">
        <f>ROW()-2</f>
        <v>206</v>
      </c>
      <c r="B208" s="103" t="s">
        <v>934</v>
      </c>
      <c r="C208" s="87" t="s">
        <v>223</v>
      </c>
      <c r="D208" s="103" t="s">
        <v>134</v>
      </c>
      <c r="E208" s="102">
        <f>SUM(Таблица29[[#This Row],[Средний балл аттестата]:[Балл первоочередной]])</f>
        <v>3.94</v>
      </c>
      <c r="F208" s="103">
        <v>3.94</v>
      </c>
      <c r="G208" s="102"/>
      <c r="H208" s="102"/>
      <c r="I208" s="87" t="s">
        <v>476</v>
      </c>
      <c r="J208" s="87" t="s">
        <v>1092</v>
      </c>
      <c r="K208" s="87" t="s">
        <v>17</v>
      </c>
      <c r="L208" s="87" t="s">
        <v>1071</v>
      </c>
      <c r="M208" s="103" t="s">
        <v>42</v>
      </c>
      <c r="N208" s="103"/>
      <c r="O208" s="103" t="s">
        <v>42</v>
      </c>
    </row>
    <row r="209" spans="1:15" s="7" customFormat="1" ht="37.5" x14ac:dyDescent="0.25">
      <c r="A209" s="104">
        <f xml:space="preserve"> ROW() - 2</f>
        <v>207</v>
      </c>
      <c r="B209" s="87" t="s">
        <v>74</v>
      </c>
      <c r="C209" s="90" t="s">
        <v>223</v>
      </c>
      <c r="D209" s="87" t="s">
        <v>134</v>
      </c>
      <c r="E209" s="89">
        <f>SUM(Таблица29[[#This Row],[Средний балл аттестата]:[Балл первоочередной]])</f>
        <v>3.94</v>
      </c>
      <c r="F209" s="89">
        <v>3.94</v>
      </c>
      <c r="G209" s="87"/>
      <c r="H209" s="87"/>
      <c r="I209" s="87" t="s">
        <v>477</v>
      </c>
      <c r="J209" s="87" t="s">
        <v>17</v>
      </c>
      <c r="K209" s="87"/>
      <c r="L209" s="87"/>
      <c r="M209" s="87" t="s">
        <v>42</v>
      </c>
      <c r="N209" s="87"/>
      <c r="O209" s="87" t="s">
        <v>42</v>
      </c>
    </row>
    <row r="210" spans="1:15" s="7" customFormat="1" ht="37.5" x14ac:dyDescent="0.25">
      <c r="A210" s="104">
        <f t="shared" ref="A210:A215" si="10">ROW()-2</f>
        <v>208</v>
      </c>
      <c r="B210" s="90" t="s">
        <v>246</v>
      </c>
      <c r="C210" s="90" t="s">
        <v>222</v>
      </c>
      <c r="D210" s="87" t="s">
        <v>134</v>
      </c>
      <c r="E210" s="89">
        <f>SUM(Таблица29[[#This Row],[Средний балл аттестата]:[Балл первоочередной]])</f>
        <v>3.94</v>
      </c>
      <c r="F210" s="89">
        <v>3.94</v>
      </c>
      <c r="G210" s="89"/>
      <c r="H210" s="89"/>
      <c r="I210" s="87" t="s">
        <v>477</v>
      </c>
      <c r="J210" s="87" t="s">
        <v>5</v>
      </c>
      <c r="K210" s="87" t="s">
        <v>17</v>
      </c>
      <c r="L210" s="87"/>
      <c r="M210" s="87" t="s">
        <v>42</v>
      </c>
      <c r="N210" s="87" t="s">
        <v>42</v>
      </c>
      <c r="O210" s="87" t="s">
        <v>42</v>
      </c>
    </row>
    <row r="211" spans="1:15" s="7" customFormat="1" ht="37.5" x14ac:dyDescent="0.25">
      <c r="A211" s="104">
        <f t="shared" si="10"/>
        <v>209</v>
      </c>
      <c r="B211" s="106" t="s">
        <v>518</v>
      </c>
      <c r="C211" s="106" t="s">
        <v>223</v>
      </c>
      <c r="D211" s="105" t="s">
        <v>134</v>
      </c>
      <c r="E211" s="89">
        <f>SUM(Таблица29[[#This Row],[Средний балл аттестата]:[Балл первоочередной]])</f>
        <v>3.94</v>
      </c>
      <c r="F211" s="108">
        <v>3.94</v>
      </c>
      <c r="G211" s="105"/>
      <c r="H211" s="105"/>
      <c r="I211" s="105" t="s">
        <v>477</v>
      </c>
      <c r="J211" s="105" t="s">
        <v>17</v>
      </c>
      <c r="K211" s="105" t="s">
        <v>52</v>
      </c>
      <c r="L211" s="105" t="s">
        <v>110</v>
      </c>
      <c r="M211" s="105" t="s">
        <v>42</v>
      </c>
      <c r="N211" s="105"/>
      <c r="O211" s="105" t="s">
        <v>44</v>
      </c>
    </row>
    <row r="212" spans="1:15" s="7" customFormat="1" ht="37.5" x14ac:dyDescent="0.25">
      <c r="A212" s="104">
        <f t="shared" si="10"/>
        <v>210</v>
      </c>
      <c r="B212" s="90" t="s">
        <v>609</v>
      </c>
      <c r="C212" s="90" t="s">
        <v>223</v>
      </c>
      <c r="D212" s="87" t="s">
        <v>134</v>
      </c>
      <c r="E212" s="89">
        <f>SUM(Таблица29[[#This Row],[Средний балл аттестата]:[Балл первоочередной]])</f>
        <v>3.94</v>
      </c>
      <c r="F212" s="89">
        <v>3.94</v>
      </c>
      <c r="G212" s="87"/>
      <c r="H212" s="87"/>
      <c r="I212" s="87" t="s">
        <v>477</v>
      </c>
      <c r="J212" s="87" t="s">
        <v>52</v>
      </c>
      <c r="K212" s="87" t="s">
        <v>17</v>
      </c>
      <c r="L212" s="87" t="s">
        <v>110</v>
      </c>
      <c r="M212" s="87" t="s">
        <v>42</v>
      </c>
      <c r="N212" s="87"/>
      <c r="O212" s="87" t="s">
        <v>42</v>
      </c>
    </row>
    <row r="213" spans="1:15" s="7" customFormat="1" ht="37.5" x14ac:dyDescent="0.25">
      <c r="A213" s="104">
        <f t="shared" si="10"/>
        <v>211</v>
      </c>
      <c r="B213" s="90" t="s">
        <v>696</v>
      </c>
      <c r="C213" s="90" t="s">
        <v>222</v>
      </c>
      <c r="D213" s="90" t="s">
        <v>134</v>
      </c>
      <c r="E213" s="89">
        <f>SUM(Таблица29[[#This Row],[Средний балл аттестата]:[Балл первоочередной]])</f>
        <v>3.94</v>
      </c>
      <c r="F213" s="89">
        <v>3.94</v>
      </c>
      <c r="G213" s="87"/>
      <c r="H213" s="87"/>
      <c r="I213" s="87" t="s">
        <v>477</v>
      </c>
      <c r="J213" s="87" t="s">
        <v>17</v>
      </c>
      <c r="K213" s="87" t="s">
        <v>33</v>
      </c>
      <c r="L213" s="87"/>
      <c r="M213" s="87" t="s">
        <v>42</v>
      </c>
      <c r="N213" s="87" t="s">
        <v>42</v>
      </c>
      <c r="O213" s="87" t="s">
        <v>42</v>
      </c>
    </row>
    <row r="214" spans="1:15" s="7" customFormat="1" ht="37.5" x14ac:dyDescent="0.25">
      <c r="A214" s="104">
        <f t="shared" si="10"/>
        <v>212</v>
      </c>
      <c r="B214" s="87" t="s">
        <v>531</v>
      </c>
      <c r="C214" s="87" t="s">
        <v>223</v>
      </c>
      <c r="D214" s="87" t="s">
        <v>134</v>
      </c>
      <c r="E214" s="108">
        <f>SUM(Таблица29[[#This Row],[Средний балл аттестата]:[Балл первоочередной]])</f>
        <v>3.89</v>
      </c>
      <c r="F214" s="89">
        <v>3.89</v>
      </c>
      <c r="G214" s="87"/>
      <c r="H214" s="87"/>
      <c r="I214" s="87" t="s">
        <v>476</v>
      </c>
      <c r="J214" s="160" t="s">
        <v>17</v>
      </c>
      <c r="K214" s="87"/>
      <c r="L214" s="87"/>
      <c r="M214" s="87" t="s">
        <v>42</v>
      </c>
      <c r="N214" s="87"/>
      <c r="O214" s="109" t="s">
        <v>42</v>
      </c>
    </row>
    <row r="215" spans="1:15" s="7" customFormat="1" ht="37.5" x14ac:dyDescent="0.25">
      <c r="A215" s="104">
        <f t="shared" si="10"/>
        <v>213</v>
      </c>
      <c r="B215" s="90" t="s">
        <v>347</v>
      </c>
      <c r="C215" s="90" t="s">
        <v>223</v>
      </c>
      <c r="D215" s="90" t="s">
        <v>134</v>
      </c>
      <c r="E215" s="89">
        <f>SUM(Таблица29[[#This Row],[Средний балл аттестата]:[Балл первоочередной]])</f>
        <v>3.89</v>
      </c>
      <c r="F215" s="89">
        <v>3.89</v>
      </c>
      <c r="G215" s="87"/>
      <c r="H215" s="87"/>
      <c r="I215" s="87" t="s">
        <v>477</v>
      </c>
      <c r="J215" s="87" t="s">
        <v>17</v>
      </c>
      <c r="K215" s="87"/>
      <c r="L215" s="87"/>
      <c r="M215" s="87" t="s">
        <v>42</v>
      </c>
      <c r="N215" s="87"/>
      <c r="O215" s="87" t="s">
        <v>42</v>
      </c>
    </row>
    <row r="216" spans="1:15" s="7" customFormat="1" ht="37.5" x14ac:dyDescent="0.25">
      <c r="A216" s="104">
        <f xml:space="preserve"> ROW()-2</f>
        <v>214</v>
      </c>
      <c r="B216" s="90" t="s">
        <v>434</v>
      </c>
      <c r="C216" s="90" t="s">
        <v>222</v>
      </c>
      <c r="D216" s="87" t="s">
        <v>134</v>
      </c>
      <c r="E216" s="89">
        <f>SUM(Таблица29[[#This Row],[Средний балл аттестата]:[Балл первоочередной]])</f>
        <v>3.88</v>
      </c>
      <c r="F216" s="89">
        <v>3.88</v>
      </c>
      <c r="G216" s="89"/>
      <c r="H216" s="89"/>
      <c r="I216" s="87" t="s">
        <v>476</v>
      </c>
      <c r="J216" s="87" t="s">
        <v>33</v>
      </c>
      <c r="K216" s="87" t="s">
        <v>17</v>
      </c>
      <c r="L216" s="87" t="s">
        <v>115</v>
      </c>
      <c r="M216" s="87" t="s">
        <v>42</v>
      </c>
      <c r="N216" s="87" t="s">
        <v>42</v>
      </c>
      <c r="O216" s="87" t="s">
        <v>42</v>
      </c>
    </row>
    <row r="217" spans="1:15" s="7" customFormat="1" ht="56.25" x14ac:dyDescent="0.25">
      <c r="A217" s="104">
        <f t="shared" ref="A217:A225" si="11">ROW()-2</f>
        <v>215</v>
      </c>
      <c r="B217" s="87" t="s">
        <v>271</v>
      </c>
      <c r="C217" s="87" t="s">
        <v>223</v>
      </c>
      <c r="D217" s="87" t="s">
        <v>134</v>
      </c>
      <c r="E217" s="89">
        <f>SUM(Таблица29[[#This Row],[Средний балл аттестата]:[Балл первоочередной]])</f>
        <v>3.88</v>
      </c>
      <c r="F217" s="89">
        <v>3.88</v>
      </c>
      <c r="G217" s="87"/>
      <c r="H217" s="87"/>
      <c r="I217" s="87" t="s">
        <v>477</v>
      </c>
      <c r="J217" s="87" t="s">
        <v>17</v>
      </c>
      <c r="K217" s="87" t="s">
        <v>5</v>
      </c>
      <c r="L217" s="87" t="s">
        <v>810</v>
      </c>
      <c r="M217" s="87" t="s">
        <v>42</v>
      </c>
      <c r="N217" s="87"/>
      <c r="O217" s="87" t="s">
        <v>44</v>
      </c>
    </row>
    <row r="218" spans="1:15" s="69" customFormat="1" ht="37.5" x14ac:dyDescent="0.25">
      <c r="A218" s="104">
        <f t="shared" si="11"/>
        <v>216</v>
      </c>
      <c r="B218" s="106" t="s">
        <v>327</v>
      </c>
      <c r="C218" s="106" t="s">
        <v>223</v>
      </c>
      <c r="D218" s="106" t="s">
        <v>136</v>
      </c>
      <c r="E218" s="89">
        <f>SUM(Таблица29[[#This Row],[Средний балл аттестата]:[Балл первоочередной]])</f>
        <v>3.88</v>
      </c>
      <c r="F218" s="108">
        <v>3.88</v>
      </c>
      <c r="G218" s="105"/>
      <c r="H218" s="105"/>
      <c r="I218" s="105" t="s">
        <v>477</v>
      </c>
      <c r="J218" s="105" t="s">
        <v>17</v>
      </c>
      <c r="K218" s="105" t="s">
        <v>33</v>
      </c>
      <c r="L218" s="105"/>
      <c r="M218" s="105" t="s">
        <v>42</v>
      </c>
      <c r="N218" s="109"/>
      <c r="O218" s="105" t="s">
        <v>44</v>
      </c>
    </row>
    <row r="219" spans="1:15" s="85" customFormat="1" ht="81.75" customHeight="1" x14ac:dyDescent="0.25">
      <c r="A219" s="104">
        <f t="shared" si="11"/>
        <v>217</v>
      </c>
      <c r="B219" s="87" t="s">
        <v>335</v>
      </c>
      <c r="C219" s="87" t="s">
        <v>223</v>
      </c>
      <c r="D219" s="87" t="s">
        <v>134</v>
      </c>
      <c r="E219" s="89">
        <f>SUM(Таблица29[[#This Row],[Средний балл аттестата]:[Балл первоочередной]])</f>
        <v>3.88</v>
      </c>
      <c r="F219" s="89">
        <v>3.88</v>
      </c>
      <c r="G219" s="89"/>
      <c r="H219" s="89"/>
      <c r="I219" s="87" t="s">
        <v>477</v>
      </c>
      <c r="J219" s="87" t="s">
        <v>17</v>
      </c>
      <c r="K219" s="87"/>
      <c r="L219" s="87"/>
      <c r="M219" s="87" t="s">
        <v>42</v>
      </c>
      <c r="N219" s="87"/>
      <c r="O219" s="109" t="s">
        <v>42</v>
      </c>
    </row>
    <row r="220" spans="1:15" s="7" customFormat="1" ht="37.5" x14ac:dyDescent="0.25">
      <c r="A220" s="104">
        <f t="shared" si="11"/>
        <v>218</v>
      </c>
      <c r="B220" s="106" t="s">
        <v>511</v>
      </c>
      <c r="C220" s="106" t="s">
        <v>223</v>
      </c>
      <c r="D220" s="106" t="s">
        <v>134</v>
      </c>
      <c r="E220" s="89">
        <f>SUM(Таблица29[[#This Row],[Средний балл аттестата]:[Балл первоочередной]])</f>
        <v>3.88</v>
      </c>
      <c r="F220" s="108">
        <v>3.88</v>
      </c>
      <c r="G220" s="105"/>
      <c r="H220" s="105"/>
      <c r="I220" s="105" t="s">
        <v>477</v>
      </c>
      <c r="J220" s="105" t="s">
        <v>17</v>
      </c>
      <c r="K220" s="105" t="s">
        <v>33</v>
      </c>
      <c r="L220" s="105" t="s">
        <v>115</v>
      </c>
      <c r="M220" s="105" t="s">
        <v>42</v>
      </c>
      <c r="N220" s="94" t="s">
        <v>42</v>
      </c>
      <c r="O220" s="105" t="s">
        <v>42</v>
      </c>
    </row>
    <row r="221" spans="1:15" s="239" customFormat="1" ht="37.5" x14ac:dyDescent="0.25">
      <c r="A221" s="104">
        <f t="shared" si="11"/>
        <v>219</v>
      </c>
      <c r="B221" s="90" t="s">
        <v>571</v>
      </c>
      <c r="C221" s="90" t="s">
        <v>223</v>
      </c>
      <c r="D221" s="87" t="s">
        <v>134</v>
      </c>
      <c r="E221" s="89">
        <f>SUM(Таблица29[[#This Row],[Средний балл аттестата]:[Балл первоочередной]])</f>
        <v>3.88</v>
      </c>
      <c r="F221" s="89">
        <v>3.88</v>
      </c>
      <c r="G221" s="89"/>
      <c r="H221" s="89"/>
      <c r="I221" s="87" t="s">
        <v>477</v>
      </c>
      <c r="J221" s="87" t="s">
        <v>17</v>
      </c>
      <c r="K221" s="87"/>
      <c r="L221" s="87"/>
      <c r="M221" s="87" t="s">
        <v>42</v>
      </c>
      <c r="N221" s="87"/>
      <c r="O221" s="87" t="s">
        <v>44</v>
      </c>
    </row>
    <row r="222" spans="1:15" s="7" customFormat="1" ht="37.5" x14ac:dyDescent="0.25">
      <c r="A222" s="104">
        <f t="shared" si="11"/>
        <v>220</v>
      </c>
      <c r="B222" s="87" t="s">
        <v>693</v>
      </c>
      <c r="C222" s="87" t="s">
        <v>222</v>
      </c>
      <c r="D222" s="87" t="s">
        <v>136</v>
      </c>
      <c r="E222" s="89">
        <f>SUM(Таблица29[[#This Row],[Средний балл аттестата]:[Балл первоочередной]])</f>
        <v>3.88</v>
      </c>
      <c r="F222" s="89">
        <v>3.88</v>
      </c>
      <c r="G222" s="87"/>
      <c r="H222" s="87"/>
      <c r="I222" s="87" t="s">
        <v>477</v>
      </c>
      <c r="J222" s="87" t="s">
        <v>17</v>
      </c>
      <c r="K222" s="87"/>
      <c r="L222" s="87"/>
      <c r="M222" s="87" t="s">
        <v>42</v>
      </c>
      <c r="N222" s="87" t="s">
        <v>202</v>
      </c>
      <c r="O222" s="87" t="s">
        <v>42</v>
      </c>
    </row>
    <row r="223" spans="1:15" s="85" customFormat="1" ht="37.5" x14ac:dyDescent="0.25">
      <c r="A223" s="104">
        <f t="shared" si="11"/>
        <v>221</v>
      </c>
      <c r="B223" s="105" t="s">
        <v>747</v>
      </c>
      <c r="C223" s="105" t="s">
        <v>223</v>
      </c>
      <c r="D223" s="105" t="s">
        <v>134</v>
      </c>
      <c r="E223" s="97">
        <f>SUM(Таблица29[[#This Row],[Средний балл аттестата]:[Балл первоочередной]])</f>
        <v>3.88</v>
      </c>
      <c r="F223" s="105">
        <v>3.88</v>
      </c>
      <c r="G223" s="105"/>
      <c r="H223" s="105"/>
      <c r="I223" s="105" t="s">
        <v>477</v>
      </c>
      <c r="J223" s="105" t="s">
        <v>17</v>
      </c>
      <c r="K223" s="105" t="s">
        <v>33</v>
      </c>
      <c r="L223" s="105"/>
      <c r="M223" s="105" t="s">
        <v>42</v>
      </c>
      <c r="N223" s="105" t="s">
        <v>42</v>
      </c>
      <c r="O223" s="105" t="s">
        <v>42</v>
      </c>
    </row>
    <row r="224" spans="1:15" s="7" customFormat="1" ht="75" x14ac:dyDescent="0.25">
      <c r="A224" s="104">
        <f t="shared" si="11"/>
        <v>222</v>
      </c>
      <c r="B224" s="87" t="s">
        <v>856</v>
      </c>
      <c r="C224" s="87" t="s">
        <v>222</v>
      </c>
      <c r="D224" s="87" t="s">
        <v>134</v>
      </c>
      <c r="E224" s="89">
        <f>SUM(Таблица29[[#This Row],[Средний балл аттестата]:[Балл первоочередной]])</f>
        <v>3.88</v>
      </c>
      <c r="F224" s="89">
        <v>3.88</v>
      </c>
      <c r="G224" s="87"/>
      <c r="H224" s="87"/>
      <c r="I224" s="87" t="s">
        <v>477</v>
      </c>
      <c r="J224" s="87" t="s">
        <v>17</v>
      </c>
      <c r="K224" s="87" t="s">
        <v>1071</v>
      </c>
      <c r="L224" s="87" t="s">
        <v>5</v>
      </c>
      <c r="M224" s="87" t="s">
        <v>42</v>
      </c>
      <c r="N224" s="87" t="s">
        <v>42</v>
      </c>
      <c r="O224" s="87" t="s">
        <v>42</v>
      </c>
    </row>
    <row r="225" spans="1:15" s="7" customFormat="1" ht="37.5" x14ac:dyDescent="0.25">
      <c r="A225" s="104">
        <f t="shared" si="11"/>
        <v>223</v>
      </c>
      <c r="B225" s="90" t="s">
        <v>1036</v>
      </c>
      <c r="C225" s="90" t="s">
        <v>223</v>
      </c>
      <c r="D225" s="87" t="s">
        <v>136</v>
      </c>
      <c r="E225" s="89">
        <f>SUM(Таблица29[[#This Row],[Средний балл аттестата]:[Балл первоочередной]])</f>
        <v>3.88</v>
      </c>
      <c r="F225" s="89">
        <v>3.88</v>
      </c>
      <c r="G225" s="87"/>
      <c r="H225" s="87"/>
      <c r="I225" s="87" t="s">
        <v>477</v>
      </c>
      <c r="J225" s="87" t="s">
        <v>6</v>
      </c>
      <c r="K225" s="87" t="s">
        <v>52</v>
      </c>
      <c r="L225" s="87" t="s">
        <v>17</v>
      </c>
      <c r="M225" s="87" t="s">
        <v>42</v>
      </c>
      <c r="N225" s="87"/>
      <c r="O225" s="109" t="s">
        <v>42</v>
      </c>
    </row>
    <row r="226" spans="1:15" s="7" customFormat="1" ht="37.5" x14ac:dyDescent="0.25">
      <c r="A226" s="104">
        <f xml:space="preserve"> ROW()-2</f>
        <v>224</v>
      </c>
      <c r="B226" s="90" t="s">
        <v>898</v>
      </c>
      <c r="C226" s="90" t="s">
        <v>222</v>
      </c>
      <c r="D226" s="87" t="s">
        <v>134</v>
      </c>
      <c r="E226" s="89">
        <f>SUM(Таблица29[[#This Row],[Средний балл аттестата]:[Балл первоочередной]])</f>
        <v>3.86</v>
      </c>
      <c r="F226" s="89">
        <v>3.86</v>
      </c>
      <c r="G226" s="89"/>
      <c r="H226" s="89"/>
      <c r="I226" s="87" t="s">
        <v>476</v>
      </c>
      <c r="J226" s="87" t="s">
        <v>33</v>
      </c>
      <c r="K226" s="87" t="s">
        <v>17</v>
      </c>
      <c r="L226" s="87" t="s">
        <v>115</v>
      </c>
      <c r="M226" s="87" t="s">
        <v>42</v>
      </c>
      <c r="N226" s="87" t="s">
        <v>42</v>
      </c>
      <c r="O226" s="87" t="s">
        <v>44</v>
      </c>
    </row>
    <row r="227" spans="1:15" s="7" customFormat="1" ht="37.5" x14ac:dyDescent="0.25">
      <c r="A227" s="104">
        <f t="shared" ref="A227:A232" si="12">ROW()-2</f>
        <v>225</v>
      </c>
      <c r="B227" s="90" t="s">
        <v>426</v>
      </c>
      <c r="C227" s="90" t="s">
        <v>224</v>
      </c>
      <c r="D227" s="87" t="s">
        <v>136</v>
      </c>
      <c r="E227" s="89">
        <f>SUM(Таблица29[[#This Row],[Средний балл аттестата]:[Балл первоочередной]])</f>
        <v>3.85</v>
      </c>
      <c r="F227" s="89">
        <v>3.85</v>
      </c>
      <c r="G227" s="87"/>
      <c r="H227" s="87"/>
      <c r="I227" s="87" t="s">
        <v>476</v>
      </c>
      <c r="J227" s="87" t="s">
        <v>17</v>
      </c>
      <c r="K227" s="87"/>
      <c r="L227" s="87"/>
      <c r="M227" s="87" t="s">
        <v>42</v>
      </c>
      <c r="N227" s="87" t="s">
        <v>42</v>
      </c>
      <c r="O227" s="87" t="s">
        <v>42</v>
      </c>
    </row>
    <row r="228" spans="1:15" s="7" customFormat="1" ht="37.5" x14ac:dyDescent="0.3">
      <c r="A228" s="104">
        <f t="shared" si="12"/>
        <v>226</v>
      </c>
      <c r="B228" s="103" t="s">
        <v>1097</v>
      </c>
      <c r="C228" s="90" t="s">
        <v>223</v>
      </c>
      <c r="D228" s="103" t="s">
        <v>136</v>
      </c>
      <c r="E228" s="89">
        <f>SUM(Таблица29[[#This Row],[Средний балл аттестата]:[Балл первоочередной]])</f>
        <v>3.83</v>
      </c>
      <c r="F228" s="89">
        <v>3.83</v>
      </c>
      <c r="G228" s="87"/>
      <c r="H228" s="87"/>
      <c r="I228" s="87" t="s">
        <v>477</v>
      </c>
      <c r="J228" s="87" t="s">
        <v>17</v>
      </c>
      <c r="K228" s="87" t="s">
        <v>33</v>
      </c>
      <c r="L228" s="87" t="s">
        <v>5</v>
      </c>
      <c r="M228" s="87" t="s">
        <v>42</v>
      </c>
      <c r="N228" s="87" t="s">
        <v>42</v>
      </c>
      <c r="O228" s="87" t="s">
        <v>42</v>
      </c>
    </row>
    <row r="229" spans="1:15" s="7" customFormat="1" ht="37.5" x14ac:dyDescent="0.25">
      <c r="A229" s="95">
        <f t="shared" si="12"/>
        <v>227</v>
      </c>
      <c r="B229" s="107" t="s">
        <v>1113</v>
      </c>
      <c r="C229" s="106" t="s">
        <v>1112</v>
      </c>
      <c r="D229" s="107" t="s">
        <v>134</v>
      </c>
      <c r="E229" s="97">
        <f>SUM(Таблица29[[#This Row],[Средний балл аттестата]:[Балл первоочередной]])</f>
        <v>3.83</v>
      </c>
      <c r="F229" s="108">
        <v>3.83</v>
      </c>
      <c r="G229" s="107"/>
      <c r="H229" s="107"/>
      <c r="I229" s="107" t="s">
        <v>477</v>
      </c>
      <c r="J229" s="107" t="s">
        <v>17</v>
      </c>
      <c r="K229" s="107"/>
      <c r="L229" s="107"/>
      <c r="M229" s="107" t="s">
        <v>42</v>
      </c>
      <c r="N229" s="107" t="s">
        <v>42</v>
      </c>
      <c r="O229" s="107" t="s">
        <v>42</v>
      </c>
    </row>
    <row r="230" spans="1:15" s="85" customFormat="1" ht="37.5" x14ac:dyDescent="0.25">
      <c r="A230" s="104">
        <f t="shared" si="12"/>
        <v>228</v>
      </c>
      <c r="B230" s="87" t="s">
        <v>1172</v>
      </c>
      <c r="C230" s="87" t="s">
        <v>223</v>
      </c>
      <c r="D230" s="87" t="s">
        <v>134</v>
      </c>
      <c r="E230" s="207">
        <f>SUM(Таблица29[[#This Row],[Средний балл аттестата]:[Балл первоочередной]])</f>
        <v>3.83</v>
      </c>
      <c r="F230" s="208">
        <v>3.83</v>
      </c>
      <c r="G230" s="207"/>
      <c r="H230" s="207"/>
      <c r="I230" s="87" t="s">
        <v>477</v>
      </c>
      <c r="J230" s="87" t="s">
        <v>5</v>
      </c>
      <c r="K230" s="87" t="s">
        <v>17</v>
      </c>
      <c r="L230" s="87" t="s">
        <v>7</v>
      </c>
      <c r="M230" s="208" t="s">
        <v>42</v>
      </c>
      <c r="N230" s="208" t="s">
        <v>42</v>
      </c>
      <c r="O230" s="109" t="s">
        <v>44</v>
      </c>
    </row>
    <row r="231" spans="1:15" s="7" customFormat="1" ht="37.5" x14ac:dyDescent="0.25">
      <c r="A231" s="104">
        <f t="shared" si="12"/>
        <v>229</v>
      </c>
      <c r="B231" s="105" t="s">
        <v>1115</v>
      </c>
      <c r="C231" s="106" t="s">
        <v>222</v>
      </c>
      <c r="D231" s="105" t="s">
        <v>134</v>
      </c>
      <c r="E231" s="89">
        <f>SUM(Таблица29[[#This Row],[Средний балл аттестата]:[Балл первоочередной]])</f>
        <v>3.82</v>
      </c>
      <c r="F231" s="108">
        <v>3.82</v>
      </c>
      <c r="G231" s="221"/>
      <c r="H231" s="105"/>
      <c r="I231" s="106" t="s">
        <v>476</v>
      </c>
      <c r="J231" s="105" t="s">
        <v>183</v>
      </c>
      <c r="K231" s="105" t="s">
        <v>1132</v>
      </c>
      <c r="L231" s="105"/>
      <c r="M231" s="105" t="s">
        <v>42</v>
      </c>
      <c r="N231" s="94"/>
      <c r="O231" s="105"/>
    </row>
    <row r="232" spans="1:15" s="85" customFormat="1" ht="37.5" x14ac:dyDescent="0.25">
      <c r="A232" s="104">
        <f t="shared" si="12"/>
        <v>230</v>
      </c>
      <c r="B232" s="90" t="s">
        <v>517</v>
      </c>
      <c r="C232" s="90" t="s">
        <v>223</v>
      </c>
      <c r="D232" s="87" t="s">
        <v>134</v>
      </c>
      <c r="E232" s="89">
        <f>SUM(Таблица29[[#This Row],[Средний балл аттестата]:[Балл первоочередной]])</f>
        <v>3.82</v>
      </c>
      <c r="F232" s="89">
        <v>3.82</v>
      </c>
      <c r="G232" s="87"/>
      <c r="H232" s="87"/>
      <c r="I232" s="87" t="s">
        <v>477</v>
      </c>
      <c r="J232" s="87" t="s">
        <v>17</v>
      </c>
      <c r="K232" s="87"/>
      <c r="L232" s="87"/>
      <c r="M232" s="87" t="s">
        <v>42</v>
      </c>
      <c r="N232" s="87"/>
      <c r="O232" s="109" t="s">
        <v>42</v>
      </c>
    </row>
    <row r="233" spans="1:15" s="85" customFormat="1" ht="75" x14ac:dyDescent="0.25">
      <c r="A233" s="104">
        <f xml:space="preserve"> ROW()-2</f>
        <v>231</v>
      </c>
      <c r="B233" s="87" t="s">
        <v>675</v>
      </c>
      <c r="C233" s="87" t="s">
        <v>222</v>
      </c>
      <c r="D233" s="88" t="s">
        <v>134</v>
      </c>
      <c r="E233" s="89">
        <f>SUM(Таблица29[[#This Row],[Средний балл аттестата]:[Балл первоочередной]])</f>
        <v>3.82</v>
      </c>
      <c r="F233" s="87">
        <v>3.82</v>
      </c>
      <c r="G233" s="89"/>
      <c r="H233" s="89"/>
      <c r="I233" s="87" t="s">
        <v>477</v>
      </c>
      <c r="J233" s="87" t="s">
        <v>33</v>
      </c>
      <c r="K233" s="87" t="s">
        <v>5</v>
      </c>
      <c r="L233" s="87" t="s">
        <v>17</v>
      </c>
      <c r="M233" s="87" t="s">
        <v>42</v>
      </c>
      <c r="N233" s="87" t="s">
        <v>556</v>
      </c>
      <c r="O233" s="109" t="s">
        <v>42</v>
      </c>
    </row>
    <row r="234" spans="1:15" s="7" customFormat="1" ht="37.5" x14ac:dyDescent="0.25">
      <c r="A234" s="104">
        <f>ROW()-2</f>
        <v>232</v>
      </c>
      <c r="B234" s="87" t="s">
        <v>750</v>
      </c>
      <c r="C234" s="87" t="s">
        <v>222</v>
      </c>
      <c r="D234" s="87" t="s">
        <v>136</v>
      </c>
      <c r="E234" s="89">
        <f>SUM(Таблица29[[#This Row],[Средний балл аттестата]:[Балл первоочередной]])</f>
        <v>3.82</v>
      </c>
      <c r="F234" s="89">
        <v>3.82</v>
      </c>
      <c r="G234" s="87"/>
      <c r="H234" s="87"/>
      <c r="I234" s="87" t="s">
        <v>477</v>
      </c>
      <c r="J234" s="87" t="s">
        <v>17</v>
      </c>
      <c r="K234" s="87"/>
      <c r="L234" s="87"/>
      <c r="M234" s="87" t="s">
        <v>42</v>
      </c>
      <c r="N234" s="87" t="s">
        <v>42</v>
      </c>
      <c r="O234" s="87" t="s">
        <v>42</v>
      </c>
    </row>
    <row r="235" spans="1:15" s="7" customFormat="1" ht="37.5" x14ac:dyDescent="0.25">
      <c r="A235" s="104">
        <f>ROW()-2</f>
        <v>233</v>
      </c>
      <c r="B235" s="90" t="s">
        <v>270</v>
      </c>
      <c r="C235" s="90" t="s">
        <v>223</v>
      </c>
      <c r="D235" s="87" t="s">
        <v>136</v>
      </c>
      <c r="E235" s="89">
        <f>SUM(Таблица29[[#This Row],[Средний балл аттестата]:[Балл первоочередной]])</f>
        <v>3.81</v>
      </c>
      <c r="F235" s="89">
        <v>3.81</v>
      </c>
      <c r="G235" s="87"/>
      <c r="H235" s="87"/>
      <c r="I235" s="87" t="s">
        <v>477</v>
      </c>
      <c r="J235" s="87" t="s">
        <v>17</v>
      </c>
      <c r="K235" s="87" t="s">
        <v>33</v>
      </c>
      <c r="L235" s="87"/>
      <c r="M235" s="87" t="s">
        <v>42</v>
      </c>
      <c r="N235" s="87"/>
      <c r="O235" s="87" t="s">
        <v>42</v>
      </c>
    </row>
    <row r="236" spans="1:15" s="7" customFormat="1" ht="75" x14ac:dyDescent="0.25">
      <c r="A236" s="104">
        <f>ROW()-2</f>
        <v>234</v>
      </c>
      <c r="B236" s="106" t="s">
        <v>668</v>
      </c>
      <c r="C236" s="106" t="s">
        <v>222</v>
      </c>
      <c r="D236" s="106" t="s">
        <v>134</v>
      </c>
      <c r="E236" s="89">
        <f>SUM(Таблица29[[#This Row],[Средний балл аттестата]:[Балл первоочередной]])</f>
        <v>3.81</v>
      </c>
      <c r="F236" s="108">
        <v>3.81</v>
      </c>
      <c r="G236" s="105"/>
      <c r="H236" s="105"/>
      <c r="I236" s="105" t="s">
        <v>477</v>
      </c>
      <c r="J236" s="105" t="s">
        <v>17</v>
      </c>
      <c r="K236" s="105" t="s">
        <v>1071</v>
      </c>
      <c r="L236" s="105"/>
      <c r="M236" s="105" t="s">
        <v>42</v>
      </c>
      <c r="N236" s="94" t="s">
        <v>42</v>
      </c>
      <c r="O236" s="105" t="s">
        <v>44</v>
      </c>
    </row>
    <row r="237" spans="1:15" s="7" customFormat="1" ht="37.5" x14ac:dyDescent="0.3">
      <c r="A237" s="104">
        <f>ROW()-2</f>
        <v>235</v>
      </c>
      <c r="B237" s="103" t="s">
        <v>1094</v>
      </c>
      <c r="C237" s="90" t="s">
        <v>222</v>
      </c>
      <c r="D237" s="103" t="s">
        <v>134</v>
      </c>
      <c r="E237" s="89">
        <f>SUM(Таблица29[[#This Row],[Средний балл аттестата]:[Балл первоочередной]])</f>
        <v>3.81</v>
      </c>
      <c r="F237" s="89">
        <v>3.81</v>
      </c>
      <c r="G237" s="87"/>
      <c r="H237" s="87"/>
      <c r="I237" s="87" t="s">
        <v>477</v>
      </c>
      <c r="J237" s="87" t="s">
        <v>17</v>
      </c>
      <c r="K237" s="87"/>
      <c r="L237" s="87"/>
      <c r="M237" s="87" t="s">
        <v>42</v>
      </c>
      <c r="N237" s="87" t="s">
        <v>42</v>
      </c>
      <c r="O237" s="109" t="s">
        <v>42</v>
      </c>
    </row>
    <row r="238" spans="1:15" s="7" customFormat="1" ht="37.5" x14ac:dyDescent="0.25">
      <c r="A238" s="104">
        <f>ROW()-2</f>
        <v>236</v>
      </c>
      <c r="B238" s="87" t="s">
        <v>1186</v>
      </c>
      <c r="C238" s="87" t="s">
        <v>223</v>
      </c>
      <c r="D238" s="87" t="s">
        <v>134</v>
      </c>
      <c r="E238" s="89">
        <f>SUM(Таблица29[[#This Row],[Средний балл аттестата]:[Балл первоочередной]])</f>
        <v>3.81</v>
      </c>
      <c r="F238" s="87">
        <v>3.81</v>
      </c>
      <c r="G238" s="87"/>
      <c r="H238" s="87"/>
      <c r="I238" s="87" t="s">
        <v>477</v>
      </c>
      <c r="J238" s="87" t="s">
        <v>52</v>
      </c>
      <c r="K238" s="87" t="s">
        <v>17</v>
      </c>
      <c r="L238" s="87"/>
      <c r="M238" s="87" t="s">
        <v>42</v>
      </c>
      <c r="N238" s="87" t="s">
        <v>42</v>
      </c>
      <c r="O238" s="87" t="s">
        <v>44</v>
      </c>
    </row>
    <row r="239" spans="1:15" s="7" customFormat="1" ht="75" x14ac:dyDescent="0.25">
      <c r="A239" s="104">
        <f xml:space="preserve"> ROW() - 2</f>
        <v>237</v>
      </c>
      <c r="B239" s="87" t="s">
        <v>105</v>
      </c>
      <c r="C239" s="90" t="s">
        <v>224</v>
      </c>
      <c r="D239" s="87" t="s">
        <v>134</v>
      </c>
      <c r="E239" s="89">
        <f>SUM(Таблица29[[#This Row],[Средний балл аттестата]:[Балл первоочередной]])</f>
        <v>3.8</v>
      </c>
      <c r="F239" s="89">
        <v>3.8</v>
      </c>
      <c r="G239" s="87"/>
      <c r="H239" s="87"/>
      <c r="I239" s="87" t="s">
        <v>476</v>
      </c>
      <c r="J239" s="87" t="s">
        <v>17</v>
      </c>
      <c r="K239" s="87" t="s">
        <v>1071</v>
      </c>
      <c r="L239" s="87"/>
      <c r="M239" s="87" t="s">
        <v>42</v>
      </c>
      <c r="N239" s="87" t="s">
        <v>42</v>
      </c>
      <c r="O239" s="109" t="s">
        <v>42</v>
      </c>
    </row>
    <row r="240" spans="1:15" s="7" customFormat="1" ht="37.5" x14ac:dyDescent="0.25">
      <c r="A240" s="104">
        <f>ROW()-2</f>
        <v>238</v>
      </c>
      <c r="B240" s="130" t="s">
        <v>685</v>
      </c>
      <c r="C240" s="105" t="s">
        <v>222</v>
      </c>
      <c r="D240" s="105" t="s">
        <v>134</v>
      </c>
      <c r="E240" s="89">
        <f>SUM(Таблица29[[#This Row],[Средний балл аттестата]:[Балл первоочередной]])</f>
        <v>3.8</v>
      </c>
      <c r="F240" s="136">
        <v>3.8</v>
      </c>
      <c r="G240" s="130"/>
      <c r="H240" s="130"/>
      <c r="I240" s="130" t="s">
        <v>477</v>
      </c>
      <c r="J240" s="130" t="s">
        <v>17</v>
      </c>
      <c r="K240" s="130"/>
      <c r="L240" s="130"/>
      <c r="M240" s="130" t="s">
        <v>42</v>
      </c>
      <c r="N240" s="130" t="s">
        <v>42</v>
      </c>
      <c r="O240" s="142" t="s">
        <v>42</v>
      </c>
    </row>
    <row r="241" spans="1:15" s="7" customFormat="1" ht="37.5" x14ac:dyDescent="0.25">
      <c r="A241" s="104">
        <f>ROW()-2</f>
        <v>239</v>
      </c>
      <c r="B241" s="106" t="s">
        <v>885</v>
      </c>
      <c r="C241" s="106" t="s">
        <v>223</v>
      </c>
      <c r="D241" s="105" t="s">
        <v>136</v>
      </c>
      <c r="E241" s="89">
        <f>SUM(Таблица29[[#This Row],[Средний балл аттестата]:[Балл первоочередной]])</f>
        <v>3.8</v>
      </c>
      <c r="F241" s="108">
        <v>3.8</v>
      </c>
      <c r="G241" s="105"/>
      <c r="H241" s="105"/>
      <c r="I241" s="105" t="s">
        <v>477</v>
      </c>
      <c r="J241" s="105" t="s">
        <v>17</v>
      </c>
      <c r="K241" s="105"/>
      <c r="L241" s="105"/>
      <c r="M241" s="105" t="s">
        <v>42</v>
      </c>
      <c r="N241" s="105"/>
      <c r="O241" s="105" t="s">
        <v>44</v>
      </c>
    </row>
    <row r="242" spans="1:15" s="7" customFormat="1" ht="37.5" x14ac:dyDescent="0.25">
      <c r="A242" s="104">
        <f xml:space="preserve"> ROW() - 2</f>
        <v>240</v>
      </c>
      <c r="B242" s="87" t="s">
        <v>91</v>
      </c>
      <c r="C242" s="90" t="s">
        <v>224</v>
      </c>
      <c r="D242" s="87" t="s">
        <v>134</v>
      </c>
      <c r="E242" s="89">
        <f>SUM(Таблица29[[#This Row],[Средний балл аттестата]:[Балл первоочередной]])</f>
        <v>3.79</v>
      </c>
      <c r="F242" s="89">
        <v>3.79</v>
      </c>
      <c r="G242" s="87"/>
      <c r="H242" s="87"/>
      <c r="I242" s="87" t="s">
        <v>477</v>
      </c>
      <c r="J242" s="87" t="s">
        <v>17</v>
      </c>
      <c r="K242" s="87"/>
      <c r="L242" s="87"/>
      <c r="M242" s="87" t="s">
        <v>42</v>
      </c>
      <c r="N242" s="87" t="s">
        <v>42</v>
      </c>
      <c r="O242" s="87" t="s">
        <v>42</v>
      </c>
    </row>
    <row r="243" spans="1:15" s="7" customFormat="1" ht="37.5" x14ac:dyDescent="0.25">
      <c r="A243" s="104">
        <f>ROW()-2</f>
        <v>241</v>
      </c>
      <c r="B243" s="141" t="s">
        <v>590</v>
      </c>
      <c r="C243" s="106" t="s">
        <v>222</v>
      </c>
      <c r="D243" s="89" t="s">
        <v>134</v>
      </c>
      <c r="E243" s="89">
        <f>SUM(Таблица29[[#This Row],[Средний балл аттестата]:[Балл первоочередной]])</f>
        <v>3.76</v>
      </c>
      <c r="F243" s="132">
        <v>3.76</v>
      </c>
      <c r="G243" s="89"/>
      <c r="H243" s="89"/>
      <c r="I243" s="87" t="s">
        <v>476</v>
      </c>
      <c r="J243" s="87" t="s">
        <v>17</v>
      </c>
      <c r="K243" s="87" t="s">
        <v>7</v>
      </c>
      <c r="L243" s="87"/>
      <c r="M243" s="87" t="s">
        <v>42</v>
      </c>
      <c r="N243" s="87" t="s">
        <v>42</v>
      </c>
      <c r="O243" s="109" t="s">
        <v>42</v>
      </c>
    </row>
    <row r="244" spans="1:15" s="7" customFormat="1" ht="37.5" x14ac:dyDescent="0.25">
      <c r="A244" s="104">
        <f>ROW()-2</f>
        <v>242</v>
      </c>
      <c r="B244" s="95" t="s">
        <v>790</v>
      </c>
      <c r="C244" s="95" t="s">
        <v>222</v>
      </c>
      <c r="D244" s="94" t="s">
        <v>134</v>
      </c>
      <c r="E244" s="89">
        <f>SUM(Таблица29[[#This Row],[Средний балл аттестата]:[Балл первоочередной]])</f>
        <v>3.76</v>
      </c>
      <c r="F244" s="97">
        <v>3.76</v>
      </c>
      <c r="G244" s="97"/>
      <c r="H244" s="94"/>
      <c r="I244" s="94" t="s">
        <v>476</v>
      </c>
      <c r="J244" s="94" t="s">
        <v>6</v>
      </c>
      <c r="K244" s="94" t="s">
        <v>17</v>
      </c>
      <c r="L244" s="194" t="s">
        <v>5</v>
      </c>
      <c r="M244" s="94" t="s">
        <v>42</v>
      </c>
      <c r="N244" s="94" t="s">
        <v>42</v>
      </c>
      <c r="O244" s="94" t="s">
        <v>42</v>
      </c>
    </row>
    <row r="245" spans="1:15" s="7" customFormat="1" ht="37.5" x14ac:dyDescent="0.25">
      <c r="A245" s="104">
        <f>ROW()-2</f>
        <v>243</v>
      </c>
      <c r="B245" s="87" t="s">
        <v>992</v>
      </c>
      <c r="C245" s="87" t="s">
        <v>223</v>
      </c>
      <c r="D245" s="87" t="s">
        <v>134</v>
      </c>
      <c r="E245" s="89">
        <f>SUM(Таблица29[[#This Row],[Средний балл аттестата]:[Балл первоочередной]])</f>
        <v>3.76</v>
      </c>
      <c r="F245" s="89">
        <v>3.76</v>
      </c>
      <c r="G245" s="87"/>
      <c r="H245" s="87"/>
      <c r="I245" s="87" t="s">
        <v>477</v>
      </c>
      <c r="J245" s="87" t="s">
        <v>17</v>
      </c>
      <c r="K245" s="87" t="s">
        <v>7</v>
      </c>
      <c r="L245" s="87"/>
      <c r="M245" s="87" t="s">
        <v>42</v>
      </c>
      <c r="N245" s="87" t="s">
        <v>42</v>
      </c>
      <c r="O245" s="109" t="s">
        <v>42</v>
      </c>
    </row>
    <row r="246" spans="1:15" s="7" customFormat="1" ht="37.5" x14ac:dyDescent="0.25">
      <c r="A246" s="104">
        <f>ROW()-2</f>
        <v>244</v>
      </c>
      <c r="B246" s="87" t="s">
        <v>891</v>
      </c>
      <c r="C246" s="87" t="s">
        <v>223</v>
      </c>
      <c r="D246" s="87" t="s">
        <v>134</v>
      </c>
      <c r="E246" s="89">
        <f>SUM(Таблица29[[#This Row],[Средний балл аттестата]:[Балл первоочередной]])</f>
        <v>3.75</v>
      </c>
      <c r="F246" s="89">
        <v>3.75</v>
      </c>
      <c r="G246" s="87"/>
      <c r="H246" s="87"/>
      <c r="I246" s="87" t="s">
        <v>477</v>
      </c>
      <c r="J246" s="87" t="s">
        <v>17</v>
      </c>
      <c r="K246" s="87" t="s">
        <v>5</v>
      </c>
      <c r="L246" s="87"/>
      <c r="M246" s="87" t="s">
        <v>42</v>
      </c>
      <c r="N246" s="87"/>
      <c r="O246" s="87" t="s">
        <v>44</v>
      </c>
    </row>
    <row r="247" spans="1:15" s="7" customFormat="1" ht="37.5" x14ac:dyDescent="0.25">
      <c r="A247" s="104">
        <f xml:space="preserve"> ROW()-2</f>
        <v>245</v>
      </c>
      <c r="B247" s="90" t="s">
        <v>354</v>
      </c>
      <c r="C247" s="90" t="s">
        <v>222</v>
      </c>
      <c r="D247" s="87" t="s">
        <v>134</v>
      </c>
      <c r="E247" s="89">
        <f>SUM(Таблица29[[#This Row],[Средний балл аттестата]:[Балл первоочередной]])</f>
        <v>3.74</v>
      </c>
      <c r="F247" s="89">
        <v>3.74</v>
      </c>
      <c r="G247" s="89"/>
      <c r="H247" s="89"/>
      <c r="I247" s="87" t="s">
        <v>476</v>
      </c>
      <c r="J247" s="87" t="s">
        <v>33</v>
      </c>
      <c r="K247" s="87" t="s">
        <v>17</v>
      </c>
      <c r="L247" s="234" t="s">
        <v>5</v>
      </c>
      <c r="M247" s="87" t="s">
        <v>42</v>
      </c>
      <c r="N247" s="87" t="s">
        <v>42</v>
      </c>
      <c r="O247" s="87" t="s">
        <v>42</v>
      </c>
    </row>
    <row r="248" spans="1:15" s="7" customFormat="1" ht="37.5" x14ac:dyDescent="0.25">
      <c r="A248" s="104">
        <f xml:space="preserve"> ROW()-2</f>
        <v>246</v>
      </c>
      <c r="B248" s="90" t="s">
        <v>808</v>
      </c>
      <c r="C248" s="90" t="s">
        <v>223</v>
      </c>
      <c r="D248" s="87" t="s">
        <v>136</v>
      </c>
      <c r="E248" s="89">
        <f>SUM(Таблица29[[#This Row],[Средний балл аттестата]:[Балл первоочередной]])</f>
        <v>3.74</v>
      </c>
      <c r="F248" s="89">
        <v>3.74</v>
      </c>
      <c r="G248" s="89"/>
      <c r="H248" s="89"/>
      <c r="I248" s="87" t="s">
        <v>476</v>
      </c>
      <c r="J248" s="87" t="s">
        <v>17</v>
      </c>
      <c r="K248" s="87" t="s">
        <v>33</v>
      </c>
      <c r="L248" s="87"/>
      <c r="M248" s="87" t="s">
        <v>42</v>
      </c>
      <c r="N248" s="87" t="s">
        <v>42</v>
      </c>
      <c r="O248" s="109" t="s">
        <v>42</v>
      </c>
    </row>
    <row r="249" spans="1:15" s="7" customFormat="1" ht="56.25" x14ac:dyDescent="0.25">
      <c r="A249" s="104">
        <f xml:space="preserve"> ROW()-2</f>
        <v>247</v>
      </c>
      <c r="B249" s="106" t="s">
        <v>913</v>
      </c>
      <c r="C249" s="106" t="s">
        <v>223</v>
      </c>
      <c r="D249" s="105" t="s">
        <v>134</v>
      </c>
      <c r="E249" s="89">
        <f>SUM(Таблица29[[#This Row],[Средний балл аттестата]:[Балл первоочередной]])</f>
        <v>3.74</v>
      </c>
      <c r="F249" s="108">
        <v>3.74</v>
      </c>
      <c r="G249" s="108"/>
      <c r="H249" s="108"/>
      <c r="I249" s="105" t="s">
        <v>477</v>
      </c>
      <c r="J249" s="105" t="s">
        <v>115</v>
      </c>
      <c r="K249" s="105" t="s">
        <v>17</v>
      </c>
      <c r="L249" s="105" t="s">
        <v>897</v>
      </c>
      <c r="M249" s="105" t="s">
        <v>42</v>
      </c>
      <c r="N249" s="94"/>
      <c r="O249" s="105" t="s">
        <v>44</v>
      </c>
    </row>
    <row r="250" spans="1:15" s="7" customFormat="1" ht="37.5" x14ac:dyDescent="0.25">
      <c r="A250" s="109">
        <f>ROW()-2</f>
        <v>248</v>
      </c>
      <c r="B250" s="87" t="s">
        <v>1225</v>
      </c>
      <c r="C250" s="87" t="s">
        <v>1112</v>
      </c>
      <c r="D250" s="87" t="s">
        <v>134</v>
      </c>
      <c r="E250" s="89">
        <f>SUM(Таблица29[[#This Row],[Средний балл аттестата]:[Балл первоочередной]])</f>
        <v>3.74</v>
      </c>
      <c r="F250" s="87">
        <v>3.74</v>
      </c>
      <c r="G250" s="87"/>
      <c r="H250" s="87"/>
      <c r="I250" s="87" t="s">
        <v>477</v>
      </c>
      <c r="J250" s="87" t="s">
        <v>17</v>
      </c>
      <c r="K250" s="87"/>
      <c r="L250" s="87"/>
      <c r="M250" s="87" t="s">
        <v>42</v>
      </c>
      <c r="N250" s="87" t="s">
        <v>42</v>
      </c>
      <c r="O250" s="87" t="s">
        <v>42</v>
      </c>
    </row>
    <row r="251" spans="1:15" s="7" customFormat="1" ht="93.75" x14ac:dyDescent="0.25">
      <c r="A251" s="104">
        <f xml:space="preserve"> ROW()-2</f>
        <v>249</v>
      </c>
      <c r="B251" s="98" t="s">
        <v>757</v>
      </c>
      <c r="C251" s="98" t="s">
        <v>223</v>
      </c>
      <c r="D251" s="92" t="s">
        <v>134</v>
      </c>
      <c r="E251" s="89">
        <f>SUM(Таблица29[[#This Row],[Средний балл аттестата]:[Балл первоочередной]])</f>
        <v>3.73</v>
      </c>
      <c r="F251" s="89">
        <v>3.73</v>
      </c>
      <c r="G251" s="100"/>
      <c r="H251" s="100"/>
      <c r="I251" s="92" t="s">
        <v>477</v>
      </c>
      <c r="J251" s="92" t="s">
        <v>5</v>
      </c>
      <c r="K251" s="92" t="s">
        <v>7</v>
      </c>
      <c r="L251" s="92" t="s">
        <v>758</v>
      </c>
      <c r="M251" s="92" t="s">
        <v>42</v>
      </c>
      <c r="N251" s="92" t="s">
        <v>202</v>
      </c>
      <c r="O251" s="134" t="s">
        <v>44</v>
      </c>
    </row>
    <row r="252" spans="1:15" s="7" customFormat="1" ht="37.5" x14ac:dyDescent="0.25">
      <c r="A252" s="104">
        <f>ROW()-2</f>
        <v>250</v>
      </c>
      <c r="B252" s="106" t="s">
        <v>979</v>
      </c>
      <c r="C252" s="106" t="s">
        <v>223</v>
      </c>
      <c r="D252" s="105" t="s">
        <v>136</v>
      </c>
      <c r="E252" s="89">
        <f>SUM(Таблица29[[#This Row],[Средний балл аттестата]:[Балл первоочередной]])</f>
        <v>3.72</v>
      </c>
      <c r="F252" s="108">
        <v>3.72</v>
      </c>
      <c r="G252" s="105"/>
      <c r="H252" s="105"/>
      <c r="I252" s="105" t="s">
        <v>477</v>
      </c>
      <c r="J252" s="94" t="s">
        <v>17</v>
      </c>
      <c r="K252" s="94"/>
      <c r="L252" s="94"/>
      <c r="M252" s="105" t="s">
        <v>42</v>
      </c>
      <c r="N252" s="94"/>
      <c r="O252" s="105" t="s">
        <v>44</v>
      </c>
    </row>
    <row r="253" spans="1:15" s="7" customFormat="1" ht="37.5" x14ac:dyDescent="0.25">
      <c r="A253" s="104">
        <f xml:space="preserve"> ROW() - 2</f>
        <v>251</v>
      </c>
      <c r="B253" s="87" t="s">
        <v>124</v>
      </c>
      <c r="C253" s="90" t="s">
        <v>223</v>
      </c>
      <c r="D253" s="87" t="s">
        <v>134</v>
      </c>
      <c r="E253" s="89">
        <f>SUM(Таблица29[[#This Row],[Средний балл аттестата]:[Балл первоочередной]])</f>
        <v>3.72</v>
      </c>
      <c r="F253" s="89">
        <v>3.72</v>
      </c>
      <c r="G253" s="87"/>
      <c r="H253" s="87"/>
      <c r="I253" s="87" t="s">
        <v>477</v>
      </c>
      <c r="J253" s="87" t="s">
        <v>17</v>
      </c>
      <c r="K253" s="87"/>
      <c r="L253" s="87"/>
      <c r="M253" s="87" t="s">
        <v>42</v>
      </c>
      <c r="N253" s="87"/>
      <c r="O253" s="87" t="s">
        <v>44</v>
      </c>
    </row>
    <row r="254" spans="1:15" s="7" customFormat="1" ht="37.5" x14ac:dyDescent="0.25">
      <c r="A254" s="95">
        <f xml:space="preserve"> ROW()-2</f>
        <v>252</v>
      </c>
      <c r="B254" s="95" t="s">
        <v>378</v>
      </c>
      <c r="C254" s="95" t="s">
        <v>222</v>
      </c>
      <c r="D254" s="94" t="s">
        <v>134</v>
      </c>
      <c r="E254" s="97">
        <f>SUM(Таблица29[[#This Row],[Средний балл аттестата]:[Балл первоочередной]])</f>
        <v>3.71</v>
      </c>
      <c r="F254" s="97">
        <v>3.71</v>
      </c>
      <c r="G254" s="97"/>
      <c r="H254" s="97"/>
      <c r="I254" s="94" t="s">
        <v>476</v>
      </c>
      <c r="J254" s="94" t="s">
        <v>33</v>
      </c>
      <c r="K254" s="94" t="s">
        <v>17</v>
      </c>
      <c r="L254" s="94" t="s">
        <v>5</v>
      </c>
      <c r="M254" s="94" t="s">
        <v>42</v>
      </c>
      <c r="N254" s="94" t="s">
        <v>42</v>
      </c>
      <c r="O254" s="94" t="s">
        <v>42</v>
      </c>
    </row>
    <row r="255" spans="1:15" s="7" customFormat="1" ht="37.5" x14ac:dyDescent="0.25">
      <c r="A255" s="104">
        <f t="shared" ref="A255:A262" si="13">ROW()-2</f>
        <v>253</v>
      </c>
      <c r="B255" s="90" t="s">
        <v>397</v>
      </c>
      <c r="C255" s="90" t="s">
        <v>222</v>
      </c>
      <c r="D255" s="87" t="s">
        <v>134</v>
      </c>
      <c r="E255" s="89">
        <f>SUM(Таблица29[[#This Row],[Средний балл аттестата]:[Балл первоочередной]])</f>
        <v>3.71</v>
      </c>
      <c r="F255" s="89">
        <v>3.71</v>
      </c>
      <c r="G255" s="87"/>
      <c r="H255" s="87"/>
      <c r="I255" s="87" t="s">
        <v>477</v>
      </c>
      <c r="J255" s="87" t="s">
        <v>17</v>
      </c>
      <c r="K255" s="87"/>
      <c r="L255" s="87"/>
      <c r="M255" s="87" t="s">
        <v>42</v>
      </c>
      <c r="N255" s="87" t="s">
        <v>42</v>
      </c>
      <c r="O255" s="87" t="s">
        <v>42</v>
      </c>
    </row>
    <row r="256" spans="1:15" s="201" customFormat="1" ht="75" x14ac:dyDescent="0.25">
      <c r="A256" s="144">
        <f t="shared" si="13"/>
        <v>254</v>
      </c>
      <c r="B256" s="94" t="s">
        <v>636</v>
      </c>
      <c r="C256" s="94" t="s">
        <v>224</v>
      </c>
      <c r="D256" s="94" t="s">
        <v>134</v>
      </c>
      <c r="E256" s="97">
        <f>SUM(Таблица29[[#This Row],[Средний балл аттестата]:[Балл первоочередной]])</f>
        <v>3.7</v>
      </c>
      <c r="F256" s="97">
        <v>3.7</v>
      </c>
      <c r="G256" s="94"/>
      <c r="H256" s="94"/>
      <c r="I256" s="87" t="s">
        <v>476</v>
      </c>
      <c r="J256" s="94" t="s">
        <v>17</v>
      </c>
      <c r="K256" s="94" t="s">
        <v>5</v>
      </c>
      <c r="L256" s="130" t="s">
        <v>1071</v>
      </c>
      <c r="M256" s="94" t="s">
        <v>42</v>
      </c>
      <c r="N256" s="94" t="s">
        <v>42</v>
      </c>
      <c r="O256" s="94" t="s">
        <v>42</v>
      </c>
    </row>
    <row r="257" spans="1:15" s="7" customFormat="1" ht="75" x14ac:dyDescent="0.25">
      <c r="A257" s="104">
        <f t="shared" si="13"/>
        <v>255</v>
      </c>
      <c r="B257" s="88" t="s">
        <v>1164</v>
      </c>
      <c r="C257" s="90" t="s">
        <v>222</v>
      </c>
      <c r="D257" s="88" t="s">
        <v>136</v>
      </c>
      <c r="E257" s="89">
        <f>SUM(Таблица29[[#This Row],[Средний балл аттестата]:[Балл первоочередной]])</f>
        <v>3.7</v>
      </c>
      <c r="F257" s="89">
        <v>3.7</v>
      </c>
      <c r="G257" s="88"/>
      <c r="H257" s="88"/>
      <c r="I257" s="88" t="s">
        <v>476</v>
      </c>
      <c r="J257" s="88" t="s">
        <v>17</v>
      </c>
      <c r="K257" s="87" t="s">
        <v>1071</v>
      </c>
      <c r="L257" s="88"/>
      <c r="M257" s="87" t="s">
        <v>42</v>
      </c>
      <c r="N257" s="87" t="s">
        <v>42</v>
      </c>
      <c r="O257" s="87" t="s">
        <v>42</v>
      </c>
    </row>
    <row r="258" spans="1:15" s="85" customFormat="1" ht="37.5" x14ac:dyDescent="0.25">
      <c r="A258" s="104">
        <f t="shared" si="13"/>
        <v>256</v>
      </c>
      <c r="B258" s="87" t="s">
        <v>311</v>
      </c>
      <c r="C258" s="87" t="s">
        <v>224</v>
      </c>
      <c r="D258" s="87" t="s">
        <v>134</v>
      </c>
      <c r="E258" s="89">
        <f>SUM(Таблица29[[#This Row],[Средний балл аттестата]:[Балл первоочередной]])</f>
        <v>3.7</v>
      </c>
      <c r="F258" s="89">
        <v>3.7</v>
      </c>
      <c r="G258" s="87"/>
      <c r="H258" s="87"/>
      <c r="I258" s="87" t="s">
        <v>476</v>
      </c>
      <c r="J258" s="87" t="s">
        <v>17</v>
      </c>
      <c r="K258" s="87" t="s">
        <v>110</v>
      </c>
      <c r="L258" s="87" t="s">
        <v>5</v>
      </c>
      <c r="M258" s="87" t="s">
        <v>42</v>
      </c>
      <c r="N258" s="87" t="s">
        <v>42</v>
      </c>
      <c r="O258" s="87" t="s">
        <v>42</v>
      </c>
    </row>
    <row r="259" spans="1:15" s="7" customFormat="1" ht="37.5" x14ac:dyDescent="0.25">
      <c r="A259" s="104">
        <f t="shared" si="13"/>
        <v>257</v>
      </c>
      <c r="B259" s="99" t="s">
        <v>1111</v>
      </c>
      <c r="C259" s="138" t="s">
        <v>1112</v>
      </c>
      <c r="D259" s="88" t="s">
        <v>134</v>
      </c>
      <c r="E259" s="89">
        <f>SUM(Таблица29[[#This Row],[Средний балл аттестата]:[Балл первоочередной]])</f>
        <v>3.7</v>
      </c>
      <c r="F259" s="100">
        <v>3.7</v>
      </c>
      <c r="G259" s="88"/>
      <c r="H259" s="88"/>
      <c r="I259" s="88" t="s">
        <v>477</v>
      </c>
      <c r="J259" s="88" t="s">
        <v>17</v>
      </c>
      <c r="K259" s="88"/>
      <c r="L259" s="88"/>
      <c r="M259" s="88" t="s">
        <v>42</v>
      </c>
      <c r="N259" s="88" t="s">
        <v>42</v>
      </c>
      <c r="O259" s="114" t="s">
        <v>44</v>
      </c>
    </row>
    <row r="260" spans="1:15" s="7" customFormat="1" ht="37.5" x14ac:dyDescent="0.25">
      <c r="A260" s="104">
        <f t="shared" si="13"/>
        <v>258</v>
      </c>
      <c r="B260" s="158" t="s">
        <v>526</v>
      </c>
      <c r="C260" s="87" t="s">
        <v>222</v>
      </c>
      <c r="D260" s="87" t="s">
        <v>134</v>
      </c>
      <c r="E260" s="89">
        <f>SUM(Таблица29[[#This Row],[Средний балл аттестата]:[Балл первоочередной]])</f>
        <v>3.69</v>
      </c>
      <c r="F260" s="140">
        <v>3.69</v>
      </c>
      <c r="G260" s="87"/>
      <c r="H260" s="87"/>
      <c r="I260" s="87" t="s">
        <v>476</v>
      </c>
      <c r="J260" s="87" t="s">
        <v>17</v>
      </c>
      <c r="K260" s="87"/>
      <c r="L260" s="87"/>
      <c r="M260" s="87" t="s">
        <v>42</v>
      </c>
      <c r="N260" s="87" t="s">
        <v>42</v>
      </c>
      <c r="O260" s="109" t="s">
        <v>42</v>
      </c>
    </row>
    <row r="261" spans="1:15" s="7" customFormat="1" ht="75" x14ac:dyDescent="0.3">
      <c r="A261" s="104">
        <f t="shared" si="13"/>
        <v>259</v>
      </c>
      <c r="B261" s="103" t="s">
        <v>869</v>
      </c>
      <c r="C261" s="103" t="s">
        <v>222</v>
      </c>
      <c r="D261" s="103" t="s">
        <v>134</v>
      </c>
      <c r="E261" s="89">
        <f>SUM(Таблица29[[#This Row],[Средний балл аттестата]:[Балл первоочередной]])</f>
        <v>3.69</v>
      </c>
      <c r="F261" s="89">
        <v>3.69</v>
      </c>
      <c r="G261" s="87"/>
      <c r="H261" s="87"/>
      <c r="I261" s="87" t="s">
        <v>476</v>
      </c>
      <c r="J261" s="87" t="s">
        <v>17</v>
      </c>
      <c r="K261" s="87" t="s">
        <v>1071</v>
      </c>
      <c r="L261" s="87"/>
      <c r="M261" s="87" t="s">
        <v>42</v>
      </c>
      <c r="N261" s="87" t="s">
        <v>42</v>
      </c>
      <c r="O261" s="87" t="s">
        <v>44</v>
      </c>
    </row>
    <row r="262" spans="1:15" s="7" customFormat="1" ht="56.25" x14ac:dyDescent="0.25">
      <c r="A262" s="104">
        <f t="shared" si="13"/>
        <v>260</v>
      </c>
      <c r="B262" s="90" t="s">
        <v>870</v>
      </c>
      <c r="C262" s="90" t="s">
        <v>222</v>
      </c>
      <c r="D262" s="87" t="s">
        <v>134</v>
      </c>
      <c r="E262" s="89">
        <f>SUM(Таблица29[[#This Row],[Средний балл аттестата]:[Балл первоочередной]])</f>
        <v>3.69</v>
      </c>
      <c r="F262" s="89">
        <v>3.69</v>
      </c>
      <c r="G262" s="87"/>
      <c r="H262" s="87"/>
      <c r="I262" s="87" t="s">
        <v>476</v>
      </c>
      <c r="J262" s="87" t="s">
        <v>1071</v>
      </c>
      <c r="K262" s="87" t="s">
        <v>17</v>
      </c>
      <c r="L262" s="87"/>
      <c r="M262" s="87" t="s">
        <v>42</v>
      </c>
      <c r="N262" s="87" t="s">
        <v>42</v>
      </c>
      <c r="O262" s="87" t="s">
        <v>42</v>
      </c>
    </row>
    <row r="263" spans="1:15" s="7" customFormat="1" ht="37.5" x14ac:dyDescent="0.25">
      <c r="A263" s="104">
        <f xml:space="preserve"> ROW()-2</f>
        <v>261</v>
      </c>
      <c r="B263" s="92" t="s">
        <v>575</v>
      </c>
      <c r="C263" s="92" t="s">
        <v>223</v>
      </c>
      <c r="D263" s="92" t="s">
        <v>134</v>
      </c>
      <c r="E263" s="89">
        <f>SUM(Таблица29[[#This Row],[Средний балл аттестата]:[Балл первоочередной]])</f>
        <v>3.69</v>
      </c>
      <c r="F263" s="89">
        <v>3.69</v>
      </c>
      <c r="G263" s="87"/>
      <c r="H263" s="87"/>
      <c r="I263" s="87" t="s">
        <v>477</v>
      </c>
      <c r="J263" s="87" t="s">
        <v>17</v>
      </c>
      <c r="K263" s="87" t="s">
        <v>5</v>
      </c>
      <c r="L263" s="87" t="s">
        <v>33</v>
      </c>
      <c r="M263" s="87" t="s">
        <v>42</v>
      </c>
      <c r="N263" s="87"/>
      <c r="O263" s="87" t="s">
        <v>42</v>
      </c>
    </row>
    <row r="264" spans="1:15" s="85" customFormat="1" ht="75" x14ac:dyDescent="0.25">
      <c r="A264" s="104">
        <f xml:space="preserve"> ROW() - 2</f>
        <v>262</v>
      </c>
      <c r="B264" s="87" t="s">
        <v>140</v>
      </c>
      <c r="C264" s="90" t="s">
        <v>224</v>
      </c>
      <c r="D264" s="87" t="s">
        <v>134</v>
      </c>
      <c r="E264" s="89">
        <f>SUM(Таблица29[[#This Row],[Средний балл аттестата]:[Балл первоочередной]])</f>
        <v>3.68</v>
      </c>
      <c r="F264" s="89">
        <v>3.68</v>
      </c>
      <c r="G264" s="87"/>
      <c r="H264" s="87"/>
      <c r="I264" s="87" t="s">
        <v>476</v>
      </c>
      <c r="J264" s="87" t="s">
        <v>17</v>
      </c>
      <c r="K264" s="87" t="s">
        <v>1071</v>
      </c>
      <c r="L264" s="87"/>
      <c r="M264" s="87" t="s">
        <v>42</v>
      </c>
      <c r="N264" s="87" t="s">
        <v>42</v>
      </c>
      <c r="O264" s="109" t="s">
        <v>42</v>
      </c>
    </row>
    <row r="265" spans="1:15" s="7" customFormat="1" ht="37.5" x14ac:dyDescent="0.25">
      <c r="A265" s="104">
        <f>ROW()-2</f>
        <v>263</v>
      </c>
      <c r="B265" s="89" t="s">
        <v>662</v>
      </c>
      <c r="C265" s="89" t="s">
        <v>223</v>
      </c>
      <c r="D265" s="87" t="s">
        <v>136</v>
      </c>
      <c r="E265" s="89">
        <f>SUM(Таблица29[[#This Row],[Средний балл аттестата]:[Балл первоочередной]])</f>
        <v>3.67</v>
      </c>
      <c r="F265" s="89">
        <v>3.67</v>
      </c>
      <c r="G265" s="89"/>
      <c r="H265" s="89"/>
      <c r="I265" s="87" t="s">
        <v>477</v>
      </c>
      <c r="J265" s="87" t="s">
        <v>6</v>
      </c>
      <c r="K265" s="87" t="s">
        <v>17</v>
      </c>
      <c r="L265" s="87"/>
      <c r="M265" s="87" t="s">
        <v>42</v>
      </c>
      <c r="N265" s="87"/>
      <c r="O265" s="87" t="s">
        <v>42</v>
      </c>
    </row>
    <row r="266" spans="1:15" s="7" customFormat="1" ht="37.5" x14ac:dyDescent="0.25">
      <c r="A266" s="104">
        <f xml:space="preserve"> ROW()-2</f>
        <v>264</v>
      </c>
      <c r="B266" s="216" t="s">
        <v>1221</v>
      </c>
      <c r="C266" s="216" t="s">
        <v>224</v>
      </c>
      <c r="D266" s="208" t="s">
        <v>134</v>
      </c>
      <c r="E266" s="197">
        <f>SUM(Таблица29[[#This Row],[Средний балл аттестата]:[Балл первоочередной]])</f>
        <v>3.65</v>
      </c>
      <c r="F266" s="207">
        <v>3.65</v>
      </c>
      <c r="G266" s="208"/>
      <c r="H266" s="208"/>
      <c r="I266" s="208" t="s">
        <v>476</v>
      </c>
      <c r="J266" s="208" t="s">
        <v>17</v>
      </c>
      <c r="K266" s="208"/>
      <c r="L266" s="208"/>
      <c r="M266" s="87" t="s">
        <v>42</v>
      </c>
      <c r="N266" s="87" t="s">
        <v>42</v>
      </c>
      <c r="O266" s="109" t="s">
        <v>42</v>
      </c>
    </row>
    <row r="267" spans="1:15" s="7" customFormat="1" ht="37.5" x14ac:dyDescent="0.25">
      <c r="A267" s="104">
        <f t="shared" ref="A267:A273" si="14">ROW()-2</f>
        <v>265</v>
      </c>
      <c r="B267" s="87" t="s">
        <v>773</v>
      </c>
      <c r="C267" s="87" t="s">
        <v>223</v>
      </c>
      <c r="D267" s="87" t="s">
        <v>136</v>
      </c>
      <c r="E267" s="89">
        <f>SUM(Таблица29[[#This Row],[Средний балл аттестата]:[Балл первоочередной]])</f>
        <v>3.63</v>
      </c>
      <c r="F267" s="89">
        <v>3.63</v>
      </c>
      <c r="G267" s="87"/>
      <c r="H267" s="87"/>
      <c r="I267" s="89" t="s">
        <v>476</v>
      </c>
      <c r="J267" s="87" t="s">
        <v>17</v>
      </c>
      <c r="K267" s="87" t="s">
        <v>33</v>
      </c>
      <c r="L267" s="87"/>
      <c r="M267" s="87" t="s">
        <v>42</v>
      </c>
      <c r="N267" s="87"/>
      <c r="O267" s="87" t="s">
        <v>42</v>
      </c>
    </row>
    <row r="268" spans="1:15" s="7" customFormat="1" ht="113.25" customHeight="1" x14ac:dyDescent="0.25">
      <c r="A268" s="104">
        <f t="shared" si="14"/>
        <v>266</v>
      </c>
      <c r="B268" s="90" t="s">
        <v>892</v>
      </c>
      <c r="C268" s="90" t="s">
        <v>223</v>
      </c>
      <c r="D268" s="90" t="s">
        <v>136</v>
      </c>
      <c r="E268" s="89">
        <f>SUM(Таблица29[[#This Row],[Средний балл аттестата]:[Балл первоочередной]])</f>
        <v>3.61</v>
      </c>
      <c r="F268" s="89">
        <v>3.61</v>
      </c>
      <c r="G268" s="89"/>
      <c r="H268" s="89"/>
      <c r="I268" s="87" t="s">
        <v>477</v>
      </c>
      <c r="J268" s="87" t="s">
        <v>17</v>
      </c>
      <c r="K268" s="87"/>
      <c r="L268" s="87"/>
      <c r="M268" s="87" t="s">
        <v>42</v>
      </c>
      <c r="N268" s="87"/>
      <c r="O268" s="87" t="s">
        <v>42</v>
      </c>
    </row>
    <row r="269" spans="1:15" s="7" customFormat="1" ht="37.5" x14ac:dyDescent="0.3">
      <c r="A269" s="104">
        <f t="shared" si="14"/>
        <v>267</v>
      </c>
      <c r="B269" s="146" t="s">
        <v>1131</v>
      </c>
      <c r="C269" s="95" t="s">
        <v>222</v>
      </c>
      <c r="D269" s="146" t="s">
        <v>134</v>
      </c>
      <c r="E269" s="89">
        <f>SUM(Таблица29[[#This Row],[Средний балл аттестата]:[Балл первоочередной]])</f>
        <v>3.61</v>
      </c>
      <c r="F269" s="97">
        <v>3.61</v>
      </c>
      <c r="G269" s="222"/>
      <c r="H269" s="94"/>
      <c r="I269" s="95" t="s">
        <v>477</v>
      </c>
      <c r="J269" s="94" t="s">
        <v>1118</v>
      </c>
      <c r="K269" s="94" t="s">
        <v>1132</v>
      </c>
      <c r="L269" s="94"/>
      <c r="M269" s="94" t="s">
        <v>42</v>
      </c>
      <c r="N269" s="94" t="s">
        <v>42</v>
      </c>
      <c r="O269" s="94" t="s">
        <v>42</v>
      </c>
    </row>
    <row r="270" spans="1:15" s="7" customFormat="1" ht="37.5" x14ac:dyDescent="0.25">
      <c r="A270" s="104">
        <f t="shared" si="14"/>
        <v>268</v>
      </c>
      <c r="B270" s="90" t="s">
        <v>1054</v>
      </c>
      <c r="C270" s="90" t="s">
        <v>223</v>
      </c>
      <c r="D270" s="87" t="s">
        <v>134</v>
      </c>
      <c r="E270" s="89">
        <f>SUM(Таблица29[[#This Row],[Средний балл аттестата]:[Балл первоочередной]])</f>
        <v>3.6</v>
      </c>
      <c r="F270" s="89">
        <v>3.6</v>
      </c>
      <c r="G270" s="89"/>
      <c r="H270" s="89"/>
      <c r="I270" s="87" t="s">
        <v>476</v>
      </c>
      <c r="J270" s="87" t="s">
        <v>17</v>
      </c>
      <c r="K270" s="87" t="s">
        <v>5</v>
      </c>
      <c r="L270" s="87"/>
      <c r="M270" s="87" t="s">
        <v>42</v>
      </c>
      <c r="N270" s="87"/>
      <c r="O270" s="87" t="s">
        <v>42</v>
      </c>
    </row>
    <row r="271" spans="1:15" s="7" customFormat="1" ht="56.25" x14ac:dyDescent="0.25">
      <c r="A271" s="104">
        <f t="shared" si="14"/>
        <v>269</v>
      </c>
      <c r="B271" s="90" t="s">
        <v>919</v>
      </c>
      <c r="C271" s="90" t="s">
        <v>222</v>
      </c>
      <c r="D271" s="87" t="s">
        <v>134</v>
      </c>
      <c r="E271" s="89">
        <f>SUM(Таблица29[[#This Row],[Средний балл аттестата]:[Балл первоочередной]])</f>
        <v>3.59</v>
      </c>
      <c r="F271" s="89">
        <v>3.59</v>
      </c>
      <c r="G271" s="87"/>
      <c r="H271" s="87"/>
      <c r="I271" s="87" t="s">
        <v>476</v>
      </c>
      <c r="J271" s="87" t="s">
        <v>1071</v>
      </c>
      <c r="K271" s="87" t="s">
        <v>17</v>
      </c>
      <c r="L271" s="87"/>
      <c r="M271" s="87" t="s">
        <v>42</v>
      </c>
      <c r="N271" s="87" t="s">
        <v>202</v>
      </c>
      <c r="O271" s="87" t="s">
        <v>42</v>
      </c>
    </row>
    <row r="272" spans="1:15" s="7" customFormat="1" ht="37.5" x14ac:dyDescent="0.25">
      <c r="A272" s="104">
        <f t="shared" si="14"/>
        <v>270</v>
      </c>
      <c r="B272" s="105" t="s">
        <v>365</v>
      </c>
      <c r="C272" s="105" t="s">
        <v>222</v>
      </c>
      <c r="D272" s="105" t="s">
        <v>136</v>
      </c>
      <c r="E272" s="108">
        <f>SUM(Таблица29[[#This Row],[Средний балл аттестата]:[Балл первоочередной]])</f>
        <v>3.57</v>
      </c>
      <c r="F272" s="108">
        <v>3.57</v>
      </c>
      <c r="G272" s="105"/>
      <c r="H272" s="105"/>
      <c r="I272" s="105" t="s">
        <v>477</v>
      </c>
      <c r="J272" s="105" t="s">
        <v>17</v>
      </c>
      <c r="K272" s="105"/>
      <c r="L272" s="105"/>
      <c r="M272" s="105" t="s">
        <v>42</v>
      </c>
      <c r="N272" s="105" t="s">
        <v>42</v>
      </c>
      <c r="O272" s="105" t="s">
        <v>42</v>
      </c>
    </row>
    <row r="273" spans="1:18" s="7" customFormat="1" ht="37.5" x14ac:dyDescent="0.25">
      <c r="A273" s="104">
        <f t="shared" si="14"/>
        <v>271</v>
      </c>
      <c r="B273" s="105" t="s">
        <v>437</v>
      </c>
      <c r="C273" s="105" t="s">
        <v>224</v>
      </c>
      <c r="D273" s="105" t="s">
        <v>134</v>
      </c>
      <c r="E273" s="108">
        <f>SUM(Таблица29[[#This Row],[Средний балл аттестата]:[Балл первоочередной]])</f>
        <v>3.56</v>
      </c>
      <c r="F273" s="108">
        <v>3.56</v>
      </c>
      <c r="G273" s="105"/>
      <c r="H273" s="105"/>
      <c r="I273" s="105" t="s">
        <v>477</v>
      </c>
      <c r="J273" s="105" t="s">
        <v>17</v>
      </c>
      <c r="K273" s="105" t="s">
        <v>7</v>
      </c>
      <c r="L273" s="105"/>
      <c r="M273" s="105" t="s">
        <v>42</v>
      </c>
      <c r="N273" s="105" t="s">
        <v>42</v>
      </c>
      <c r="O273" s="87" t="s">
        <v>42</v>
      </c>
      <c r="P273" s="63"/>
      <c r="Q273" s="63"/>
      <c r="R273" s="64"/>
    </row>
    <row r="274" spans="1:18" s="7" customFormat="1" ht="75" x14ac:dyDescent="0.25">
      <c r="A274" s="104">
        <f xml:space="preserve"> ROW() - 2</f>
        <v>272</v>
      </c>
      <c r="B274" s="87" t="s">
        <v>154</v>
      </c>
      <c r="C274" s="90" t="s">
        <v>224</v>
      </c>
      <c r="D274" s="87" t="s">
        <v>136</v>
      </c>
      <c r="E274" s="89">
        <f>SUM(Таблица29[[#This Row],[Средний балл аттестата]:[Балл первоочередной]])</f>
        <v>3.53</v>
      </c>
      <c r="F274" s="89">
        <v>3.53</v>
      </c>
      <c r="G274" s="89"/>
      <c r="H274" s="89"/>
      <c r="I274" s="87" t="s">
        <v>476</v>
      </c>
      <c r="J274" s="87" t="s">
        <v>33</v>
      </c>
      <c r="K274" s="87" t="s">
        <v>1071</v>
      </c>
      <c r="L274" s="87" t="s">
        <v>17</v>
      </c>
      <c r="M274" s="87" t="s">
        <v>42</v>
      </c>
      <c r="N274" s="87" t="s">
        <v>42</v>
      </c>
      <c r="O274" s="87" t="s">
        <v>42</v>
      </c>
    </row>
    <row r="275" spans="1:18" s="7" customFormat="1" ht="75" x14ac:dyDescent="0.25">
      <c r="A275" s="104">
        <f>ROW()-2</f>
        <v>273</v>
      </c>
      <c r="B275" s="87" t="s">
        <v>999</v>
      </c>
      <c r="C275" s="87" t="s">
        <v>222</v>
      </c>
      <c r="D275" s="87" t="s">
        <v>134</v>
      </c>
      <c r="E275" s="89">
        <f>SUM(Таблица29[[#This Row],[Средний балл аттестата]:[Балл первоочередной]])</f>
        <v>3.53</v>
      </c>
      <c r="F275" s="89">
        <v>3.53</v>
      </c>
      <c r="G275" s="87"/>
      <c r="H275" s="87"/>
      <c r="I275" s="87" t="s">
        <v>476</v>
      </c>
      <c r="J275" s="87" t="s">
        <v>17</v>
      </c>
      <c r="K275" s="87" t="s">
        <v>1071</v>
      </c>
      <c r="L275" s="87"/>
      <c r="M275" s="87" t="s">
        <v>42</v>
      </c>
      <c r="N275" s="87" t="s">
        <v>42</v>
      </c>
      <c r="O275" s="87" t="s">
        <v>42</v>
      </c>
    </row>
    <row r="276" spans="1:18" s="7" customFormat="1" ht="37.5" x14ac:dyDescent="0.3">
      <c r="A276" s="104">
        <f xml:space="preserve"> ROW()-2</f>
        <v>274</v>
      </c>
      <c r="B276" s="188" t="s">
        <v>951</v>
      </c>
      <c r="C276" s="187" t="s">
        <v>223</v>
      </c>
      <c r="D276" s="188" t="s">
        <v>134</v>
      </c>
      <c r="E276" s="189">
        <f>SUM(Таблица29[[#This Row],[Средний балл аттестата]:[Балл первоочередной]])</f>
        <v>3.53</v>
      </c>
      <c r="F276" s="188">
        <v>3.53</v>
      </c>
      <c r="G276" s="189"/>
      <c r="H276" s="189"/>
      <c r="I276" s="188" t="s">
        <v>477</v>
      </c>
      <c r="J276" s="188" t="s">
        <v>5</v>
      </c>
      <c r="K276" s="188" t="s">
        <v>33</v>
      </c>
      <c r="L276" s="188" t="s">
        <v>17</v>
      </c>
      <c r="M276" s="188" t="s">
        <v>42</v>
      </c>
      <c r="N276" s="188"/>
      <c r="O276" s="498" t="s">
        <v>42</v>
      </c>
    </row>
    <row r="277" spans="1:18" s="77" customFormat="1" ht="37.5" x14ac:dyDescent="0.25">
      <c r="A277" s="104">
        <f xml:space="preserve"> ROW() - 2</f>
        <v>275</v>
      </c>
      <c r="B277" s="104" t="s">
        <v>94</v>
      </c>
      <c r="C277" s="104" t="s">
        <v>224</v>
      </c>
      <c r="D277" s="109" t="s">
        <v>136</v>
      </c>
      <c r="E277" s="97">
        <f>SUM(Таблица29[[#This Row],[Средний балл аттестата]:[Балл первоочередной]])</f>
        <v>3.5</v>
      </c>
      <c r="F277" s="155">
        <v>3.5</v>
      </c>
      <c r="G277" s="155"/>
      <c r="H277" s="155"/>
      <c r="I277" s="109" t="s">
        <v>476</v>
      </c>
      <c r="J277" s="109" t="s">
        <v>5</v>
      </c>
      <c r="K277" s="109" t="s">
        <v>6</v>
      </c>
      <c r="L277" s="109" t="s">
        <v>17</v>
      </c>
      <c r="M277" s="109" t="s">
        <v>42</v>
      </c>
      <c r="N277" s="109" t="s">
        <v>42</v>
      </c>
      <c r="O277" s="109" t="s">
        <v>42</v>
      </c>
    </row>
    <row r="278" spans="1:18" s="7" customFormat="1" ht="56.25" x14ac:dyDescent="0.25">
      <c r="A278" s="104">
        <f t="shared" ref="A278:A284" si="15">ROW()-2</f>
        <v>276</v>
      </c>
      <c r="B278" s="90" t="s">
        <v>486</v>
      </c>
      <c r="C278" s="90" t="s">
        <v>222</v>
      </c>
      <c r="D278" s="89" t="s">
        <v>134</v>
      </c>
      <c r="E278" s="89">
        <f>SUM(Таблица29[[#This Row],[Средний балл аттестата]:[Балл первоочередной]])</f>
        <v>3.5</v>
      </c>
      <c r="F278" s="89">
        <v>3.5</v>
      </c>
      <c r="G278" s="89"/>
      <c r="H278" s="89"/>
      <c r="I278" s="87" t="s">
        <v>476</v>
      </c>
      <c r="J278" s="87" t="s">
        <v>5</v>
      </c>
      <c r="K278" s="87" t="s">
        <v>1073</v>
      </c>
      <c r="L278" s="87" t="s">
        <v>17</v>
      </c>
      <c r="M278" s="87" t="s">
        <v>42</v>
      </c>
      <c r="N278" s="87" t="s">
        <v>42</v>
      </c>
      <c r="O278" s="109" t="s">
        <v>44</v>
      </c>
    </row>
    <row r="279" spans="1:18" s="7" customFormat="1" ht="37.5" x14ac:dyDescent="0.25">
      <c r="A279" s="104">
        <f t="shared" si="15"/>
        <v>277</v>
      </c>
      <c r="B279" s="94" t="s">
        <v>854</v>
      </c>
      <c r="C279" s="94" t="s">
        <v>223</v>
      </c>
      <c r="D279" s="94" t="s">
        <v>136</v>
      </c>
      <c r="E279" s="89">
        <f>SUM(Таблица29[[#This Row],[Средний балл аттестата]:[Балл первоочередной]])</f>
        <v>3.5</v>
      </c>
      <c r="F279" s="89">
        <v>3.5</v>
      </c>
      <c r="G279" s="89"/>
      <c r="H279" s="89"/>
      <c r="I279" s="87" t="s">
        <v>477</v>
      </c>
      <c r="J279" s="87" t="s">
        <v>17</v>
      </c>
      <c r="K279" s="87" t="s">
        <v>52</v>
      </c>
      <c r="L279" s="87"/>
      <c r="M279" s="87" t="s">
        <v>42</v>
      </c>
      <c r="N279" s="87"/>
      <c r="O279" s="109" t="s">
        <v>42</v>
      </c>
    </row>
    <row r="280" spans="1:18" s="7" customFormat="1" ht="37.5" x14ac:dyDescent="0.3">
      <c r="A280" s="251">
        <f t="shared" si="15"/>
        <v>278</v>
      </c>
      <c r="B280" s="143" t="s">
        <v>1192</v>
      </c>
      <c r="C280" s="98" t="s">
        <v>1112</v>
      </c>
      <c r="D280" s="143" t="s">
        <v>134</v>
      </c>
      <c r="E280" s="89">
        <f>SUM(Таблица29[[#This Row],[Средний балл аттестата]:[Балл первоочередной]])</f>
        <v>3.5</v>
      </c>
      <c r="F280" s="89">
        <v>3.5</v>
      </c>
      <c r="G280" s="87"/>
      <c r="H280" s="87"/>
      <c r="I280" s="87" t="s">
        <v>477</v>
      </c>
      <c r="J280" s="87" t="s">
        <v>17</v>
      </c>
      <c r="K280" s="87" t="s">
        <v>7</v>
      </c>
      <c r="L280" s="87"/>
      <c r="M280" s="216" t="s">
        <v>42</v>
      </c>
      <c r="N280" s="87" t="s">
        <v>42</v>
      </c>
      <c r="O280" s="87" t="s">
        <v>44</v>
      </c>
    </row>
    <row r="281" spans="1:18" s="85" customFormat="1" ht="37.5" x14ac:dyDescent="0.25">
      <c r="A281" s="104">
        <f t="shared" si="15"/>
        <v>279</v>
      </c>
      <c r="B281" s="106" t="s">
        <v>266</v>
      </c>
      <c r="C281" s="106" t="s">
        <v>223</v>
      </c>
      <c r="D281" s="106" t="s">
        <v>134</v>
      </c>
      <c r="E281" s="89">
        <f>SUM(Таблица29[[#This Row],[Средний балл аттестата]:[Балл первоочередной]])</f>
        <v>3.47</v>
      </c>
      <c r="F281" s="89">
        <v>3.47</v>
      </c>
      <c r="G281" s="110"/>
      <c r="H281" s="110"/>
      <c r="I281" s="87" t="s">
        <v>477</v>
      </c>
      <c r="J281" s="87" t="s">
        <v>17</v>
      </c>
      <c r="K281" s="87"/>
      <c r="L281" s="87"/>
      <c r="M281" s="87" t="s">
        <v>42</v>
      </c>
      <c r="N281" s="87"/>
      <c r="O281" s="87" t="s">
        <v>44</v>
      </c>
    </row>
    <row r="282" spans="1:18" s="7" customFormat="1" ht="37.5" x14ac:dyDescent="0.25">
      <c r="A282" s="104">
        <f t="shared" si="15"/>
        <v>280</v>
      </c>
      <c r="B282" s="95" t="s">
        <v>338</v>
      </c>
      <c r="C282" s="95" t="s">
        <v>223</v>
      </c>
      <c r="D282" s="94" t="s">
        <v>134</v>
      </c>
      <c r="E282" s="89">
        <f>SUM(Таблица29[[#This Row],[Средний балл аттестата]:[Балл первоочередной]])</f>
        <v>3.47</v>
      </c>
      <c r="F282" s="89">
        <v>3.47</v>
      </c>
      <c r="G282" s="87"/>
      <c r="H282" s="87"/>
      <c r="I282" s="87" t="s">
        <v>477</v>
      </c>
      <c r="J282" s="87" t="s">
        <v>17</v>
      </c>
      <c r="K282" s="87"/>
      <c r="L282" s="87"/>
      <c r="M282" s="87" t="s">
        <v>42</v>
      </c>
      <c r="N282" s="87"/>
      <c r="O282" s="109" t="s">
        <v>42</v>
      </c>
    </row>
    <row r="283" spans="1:18" s="7" customFormat="1" ht="37.5" x14ac:dyDescent="0.25">
      <c r="A283" s="104">
        <f t="shared" si="15"/>
        <v>281</v>
      </c>
      <c r="B283" s="87" t="s">
        <v>893</v>
      </c>
      <c r="C283" s="87" t="s">
        <v>223</v>
      </c>
      <c r="D283" s="87" t="s">
        <v>134</v>
      </c>
      <c r="E283" s="108">
        <f>SUM(Таблица29[[#This Row],[Средний балл аттестата]:[Балл первоочередной]])</f>
        <v>3.47</v>
      </c>
      <c r="F283" s="89">
        <v>3.47</v>
      </c>
      <c r="G283" s="87"/>
      <c r="H283" s="87"/>
      <c r="I283" s="90" t="s">
        <v>477</v>
      </c>
      <c r="J283" s="87" t="s">
        <v>17</v>
      </c>
      <c r="K283" s="87"/>
      <c r="L283" s="87"/>
      <c r="M283" s="87" t="s">
        <v>42</v>
      </c>
      <c r="N283" s="87"/>
      <c r="O283" s="109" t="s">
        <v>42</v>
      </c>
    </row>
    <row r="284" spans="1:18" s="65" customFormat="1" ht="37.5" x14ac:dyDescent="0.25">
      <c r="A284" s="104">
        <f t="shared" si="15"/>
        <v>282</v>
      </c>
      <c r="B284" s="95" t="s">
        <v>543</v>
      </c>
      <c r="C284" s="95" t="s">
        <v>223</v>
      </c>
      <c r="D284" s="97" t="s">
        <v>136</v>
      </c>
      <c r="E284" s="89">
        <f>SUM(Таблица29[[#This Row],[Средний балл аттестата]:[Балл первоочередной]])</f>
        <v>3.41</v>
      </c>
      <c r="F284" s="89">
        <v>3.41</v>
      </c>
      <c r="G284" s="87"/>
      <c r="H284" s="87"/>
      <c r="I284" s="87" t="s">
        <v>477</v>
      </c>
      <c r="J284" s="87" t="s">
        <v>17</v>
      </c>
      <c r="K284" s="87"/>
      <c r="L284" s="87"/>
      <c r="M284" s="87" t="s">
        <v>42</v>
      </c>
      <c r="N284" s="87"/>
      <c r="O284" s="109" t="s">
        <v>42</v>
      </c>
    </row>
    <row r="285" spans="1:18" s="30" customFormat="1" ht="37.5" x14ac:dyDescent="0.25">
      <c r="A285" s="104">
        <f xml:space="preserve"> ROW()-2</f>
        <v>283</v>
      </c>
      <c r="B285" s="130" t="s">
        <v>454</v>
      </c>
      <c r="C285" s="105" t="s">
        <v>223</v>
      </c>
      <c r="D285" s="105" t="s">
        <v>134</v>
      </c>
      <c r="E285" s="89">
        <f>SUM(Таблица29[[#This Row],[Средний балл аттестата]:[Балл первоочередной]])</f>
        <v>3.37</v>
      </c>
      <c r="F285" s="89">
        <v>3.37</v>
      </c>
      <c r="G285" s="89"/>
      <c r="H285" s="89"/>
      <c r="I285" s="87" t="s">
        <v>477</v>
      </c>
      <c r="J285" s="87" t="s">
        <v>33</v>
      </c>
      <c r="K285" s="87" t="s">
        <v>115</v>
      </c>
      <c r="L285" s="87" t="s">
        <v>17</v>
      </c>
      <c r="M285" s="87" t="s">
        <v>42</v>
      </c>
      <c r="N285" s="87"/>
      <c r="O285" s="109" t="s">
        <v>42</v>
      </c>
    </row>
    <row r="286" spans="1:18" s="7" customFormat="1" ht="37.5" x14ac:dyDescent="0.25">
      <c r="A286" s="104">
        <f>ROW()-2</f>
        <v>284</v>
      </c>
      <c r="B286" s="106" t="s">
        <v>1043</v>
      </c>
      <c r="C286" s="106" t="s">
        <v>223</v>
      </c>
      <c r="D286" s="105" t="s">
        <v>136</v>
      </c>
      <c r="E286" s="108">
        <f>SUM(Таблица29[[#This Row],[Средний балл аттестата]:[Балл первоочередной]])</f>
        <v>3.37</v>
      </c>
      <c r="F286" s="108">
        <v>3.37</v>
      </c>
      <c r="G286" s="105"/>
      <c r="H286" s="105"/>
      <c r="I286" s="105" t="s">
        <v>477</v>
      </c>
      <c r="J286" s="105" t="s">
        <v>17</v>
      </c>
      <c r="K286" s="105"/>
      <c r="L286" s="105"/>
      <c r="M286" s="105" t="s">
        <v>42</v>
      </c>
      <c r="N286" s="105"/>
      <c r="O286" s="105" t="s">
        <v>44</v>
      </c>
    </row>
    <row r="287" spans="1:18" s="7" customFormat="1" ht="75" x14ac:dyDescent="0.25">
      <c r="A287" s="104">
        <f>ROW()-2</f>
        <v>285</v>
      </c>
      <c r="B287" s="141" t="s">
        <v>525</v>
      </c>
      <c r="C287" s="106" t="s">
        <v>222</v>
      </c>
      <c r="D287" s="106" t="s">
        <v>134</v>
      </c>
      <c r="E287" s="89">
        <f>SUM(Таблица29[[#This Row],[Средний балл аттестата]:[Балл первоочередной]])</f>
        <v>3.35</v>
      </c>
      <c r="F287" s="136">
        <v>3.35</v>
      </c>
      <c r="G287" s="130"/>
      <c r="H287" s="130"/>
      <c r="I287" s="130" t="s">
        <v>476</v>
      </c>
      <c r="J287" s="130" t="s">
        <v>17</v>
      </c>
      <c r="K287" s="130" t="s">
        <v>33</v>
      </c>
      <c r="L287" s="130" t="s">
        <v>1071</v>
      </c>
      <c r="M287" s="130" t="s">
        <v>42</v>
      </c>
      <c r="N287" s="130" t="s">
        <v>42</v>
      </c>
      <c r="O287" s="142" t="s">
        <v>42</v>
      </c>
    </row>
    <row r="288" spans="1:18" s="85" customFormat="1" ht="37.5" x14ac:dyDescent="0.25">
      <c r="A288" s="104">
        <f>ROW()-2</f>
        <v>286</v>
      </c>
      <c r="B288" s="87" t="s">
        <v>788</v>
      </c>
      <c r="C288" s="87" t="s">
        <v>224</v>
      </c>
      <c r="D288" s="87" t="s">
        <v>134</v>
      </c>
      <c r="E288" s="89">
        <f>SUM(Таблица29[[#This Row],[Средний балл аттестата]:[Балл первоочередной]])</f>
        <v>3.33</v>
      </c>
      <c r="F288" s="89">
        <v>3.33</v>
      </c>
      <c r="G288" s="87"/>
      <c r="H288" s="87"/>
      <c r="I288" s="90" t="s">
        <v>477</v>
      </c>
      <c r="J288" s="87" t="s">
        <v>17</v>
      </c>
      <c r="K288" s="87" t="s">
        <v>33</v>
      </c>
      <c r="L288" s="87" t="s">
        <v>5</v>
      </c>
      <c r="M288" s="87" t="s">
        <v>42</v>
      </c>
      <c r="N288" s="87" t="s">
        <v>42</v>
      </c>
      <c r="O288" s="109" t="s">
        <v>44</v>
      </c>
    </row>
    <row r="289" spans="1:15" s="239" customFormat="1" ht="37.5" x14ac:dyDescent="0.25">
      <c r="A289" s="104">
        <f xml:space="preserve"> ROW()-2</f>
        <v>287</v>
      </c>
      <c r="B289" s="106" t="s">
        <v>413</v>
      </c>
      <c r="C289" s="106" t="s">
        <v>223</v>
      </c>
      <c r="D289" s="105" t="s">
        <v>134</v>
      </c>
      <c r="E289" s="108">
        <f>SUM(Таблица29[[#This Row],[Средний балл аттестата]:[Балл первоочередной]])</f>
        <v>3.27</v>
      </c>
      <c r="F289" s="108">
        <v>3.27</v>
      </c>
      <c r="G289" s="108"/>
      <c r="H289" s="108"/>
      <c r="I289" s="105" t="s">
        <v>477</v>
      </c>
      <c r="J289" s="105" t="s">
        <v>33</v>
      </c>
      <c r="K289" s="105" t="s">
        <v>17</v>
      </c>
      <c r="L289" s="105"/>
      <c r="M289" s="105" t="s">
        <v>42</v>
      </c>
      <c r="N289" s="105"/>
      <c r="O289" s="105" t="s">
        <v>44</v>
      </c>
    </row>
    <row r="290" spans="1:15" s="63" customFormat="1" ht="37.5" x14ac:dyDescent="0.25">
      <c r="A290" s="104">
        <f>ROW()-2</f>
        <v>288</v>
      </c>
      <c r="B290" s="499" t="s">
        <v>81</v>
      </c>
      <c r="C290" s="499" t="s">
        <v>222</v>
      </c>
      <c r="D290" s="497" t="s">
        <v>134</v>
      </c>
      <c r="E290" s="89">
        <f>SUM(Таблица29[[#This Row],[Средний балл аттестата]:[Балл первоочередной]])</f>
        <v>3.1</v>
      </c>
      <c r="F290" s="89">
        <v>3.1</v>
      </c>
      <c r="G290" s="87"/>
      <c r="H290" s="87"/>
      <c r="I290" s="87" t="s">
        <v>477</v>
      </c>
      <c r="J290" s="87" t="s">
        <v>52</v>
      </c>
      <c r="K290" s="87" t="s">
        <v>17</v>
      </c>
      <c r="L290" s="87"/>
      <c r="M290" s="87" t="s">
        <v>42</v>
      </c>
      <c r="N290" s="87" t="s">
        <v>202</v>
      </c>
      <c r="O290" s="109" t="s">
        <v>42</v>
      </c>
    </row>
    <row r="291" spans="1:15" s="65" customFormat="1" ht="37.5" x14ac:dyDescent="0.25">
      <c r="A291" s="422">
        <f xml:space="preserve"> ROW()-2</f>
        <v>289</v>
      </c>
      <c r="B291" s="431" t="s">
        <v>328</v>
      </c>
      <c r="C291" s="431" t="s">
        <v>223</v>
      </c>
      <c r="D291" s="431" t="s">
        <v>134</v>
      </c>
      <c r="E291" s="425">
        <f>SUM(Таблица29[[#This Row],[Средний балл аттестата]:[Балл первоочередной]])</f>
        <v>104.21</v>
      </c>
      <c r="F291" s="425">
        <v>4.21</v>
      </c>
      <c r="G291" s="423"/>
      <c r="H291" s="423">
        <v>100</v>
      </c>
      <c r="I291" s="423" t="s">
        <v>477</v>
      </c>
      <c r="J291" s="423" t="s">
        <v>33</v>
      </c>
      <c r="K291" s="423" t="s">
        <v>52</v>
      </c>
      <c r="L291" s="423" t="s">
        <v>17</v>
      </c>
      <c r="M291" s="423" t="s">
        <v>42</v>
      </c>
      <c r="N291" s="423" t="s">
        <v>168</v>
      </c>
      <c r="O291" s="428" t="s">
        <v>42</v>
      </c>
    </row>
    <row r="292" spans="1:15" s="276" customFormat="1" ht="56.25" x14ac:dyDescent="0.25">
      <c r="A292" s="422">
        <f>ROW()-2</f>
        <v>290</v>
      </c>
      <c r="B292" s="431" t="s">
        <v>735</v>
      </c>
      <c r="C292" s="431" t="s">
        <v>223</v>
      </c>
      <c r="D292" s="431" t="s">
        <v>134</v>
      </c>
      <c r="E292" s="425">
        <f>SUM(Таблица29[[#This Row],[Средний балл аттестата]:[Балл первоочередной]])</f>
        <v>4.88</v>
      </c>
      <c r="F292" s="425">
        <v>4.88</v>
      </c>
      <c r="G292" s="423"/>
      <c r="H292" s="423"/>
      <c r="I292" s="423" t="s">
        <v>476</v>
      </c>
      <c r="J292" s="423" t="s">
        <v>6</v>
      </c>
      <c r="K292" s="423" t="s">
        <v>155</v>
      </c>
      <c r="L292" s="423" t="s">
        <v>17</v>
      </c>
      <c r="M292" s="423" t="s">
        <v>42</v>
      </c>
      <c r="N292" s="423" t="s">
        <v>42</v>
      </c>
      <c r="O292" s="428" t="s">
        <v>42</v>
      </c>
    </row>
    <row r="293" spans="1:15" s="57" customFormat="1" ht="56.25" x14ac:dyDescent="0.25">
      <c r="A293" s="422">
        <f>ROW()-2</f>
        <v>291</v>
      </c>
      <c r="B293" s="439" t="s">
        <v>165</v>
      </c>
      <c r="C293" s="439" t="s">
        <v>224</v>
      </c>
      <c r="D293" s="437" t="s">
        <v>134</v>
      </c>
      <c r="E293" s="425">
        <f>SUM(Таблица29[[#This Row],[Средний балл аттестата]:[Балл первоочередной]])</f>
        <v>4.72</v>
      </c>
      <c r="F293" s="425">
        <v>4.72</v>
      </c>
      <c r="G293" s="423"/>
      <c r="H293" s="423"/>
      <c r="I293" s="423" t="s">
        <v>477</v>
      </c>
      <c r="J293" s="423" t="s">
        <v>6</v>
      </c>
      <c r="K293" s="423" t="s">
        <v>155</v>
      </c>
      <c r="L293" s="423" t="s">
        <v>17</v>
      </c>
      <c r="M293" s="423" t="s">
        <v>42</v>
      </c>
      <c r="N293" s="423" t="s">
        <v>42</v>
      </c>
      <c r="O293" s="428" t="s">
        <v>42</v>
      </c>
    </row>
    <row r="294" spans="1:15" s="57" customFormat="1" ht="75" x14ac:dyDescent="0.25">
      <c r="A294" s="422">
        <f>ROW()-2</f>
        <v>292</v>
      </c>
      <c r="B294" s="439" t="s">
        <v>514</v>
      </c>
      <c r="C294" s="439" t="s">
        <v>223</v>
      </c>
      <c r="D294" s="437" t="s">
        <v>134</v>
      </c>
      <c r="E294" s="425">
        <f>SUM(Таблица29[[#This Row],[Средний балл аттестата]:[Балл первоочередной]])</f>
        <v>4.63</v>
      </c>
      <c r="F294" s="425">
        <v>4.63</v>
      </c>
      <c r="G294" s="425"/>
      <c r="H294" s="425"/>
      <c r="I294" s="423" t="s">
        <v>477</v>
      </c>
      <c r="J294" s="423" t="s">
        <v>5</v>
      </c>
      <c r="K294" s="423" t="s">
        <v>1071</v>
      </c>
      <c r="L294" s="423" t="s">
        <v>516</v>
      </c>
      <c r="M294" s="423" t="s">
        <v>42</v>
      </c>
      <c r="N294" s="423"/>
      <c r="O294" s="428" t="s">
        <v>42</v>
      </c>
    </row>
    <row r="295" spans="1:15" ht="37.5" x14ac:dyDescent="0.25">
      <c r="A295" s="422">
        <f>ROW()-2</f>
        <v>293</v>
      </c>
      <c r="B295" s="437" t="s">
        <v>703</v>
      </c>
      <c r="C295" s="437" t="s">
        <v>222</v>
      </c>
      <c r="D295" s="437" t="s">
        <v>134</v>
      </c>
      <c r="E295" s="432">
        <f>SUM(Таблица29[[#This Row],[Средний балл аттестата]:[Балл первоочередной]])</f>
        <v>4.58</v>
      </c>
      <c r="F295" s="432">
        <v>4.58</v>
      </c>
      <c r="G295" s="432"/>
      <c r="H295" s="432"/>
      <c r="I295" s="437" t="s">
        <v>476</v>
      </c>
      <c r="J295" s="437" t="s">
        <v>5</v>
      </c>
      <c r="K295" s="437" t="s">
        <v>17</v>
      </c>
      <c r="L295" s="437"/>
      <c r="M295" s="437" t="s">
        <v>42</v>
      </c>
      <c r="N295" s="437" t="s">
        <v>42</v>
      </c>
      <c r="O295" s="437" t="s">
        <v>42</v>
      </c>
    </row>
    <row r="296" spans="1:15" s="7" customFormat="1" ht="37.5" x14ac:dyDescent="0.25">
      <c r="A296" s="422">
        <f>ROW()-2</f>
        <v>294</v>
      </c>
      <c r="B296" s="424" t="s">
        <v>415</v>
      </c>
      <c r="C296" s="424" t="s">
        <v>223</v>
      </c>
      <c r="D296" s="423" t="s">
        <v>134</v>
      </c>
      <c r="E296" s="425">
        <f>SUM(Таблица29[[#This Row],[Средний балл аттестата]:[Балл первоочередной]])</f>
        <v>4.58</v>
      </c>
      <c r="F296" s="425">
        <v>4.58</v>
      </c>
      <c r="G296" s="423"/>
      <c r="H296" s="423"/>
      <c r="I296" s="423" t="s">
        <v>477</v>
      </c>
      <c r="J296" s="423" t="s">
        <v>110</v>
      </c>
      <c r="K296" s="423" t="s">
        <v>17</v>
      </c>
      <c r="L296" s="423"/>
      <c r="M296" s="423" t="s">
        <v>42</v>
      </c>
      <c r="N296" s="423"/>
      <c r="O296" s="428" t="s">
        <v>44</v>
      </c>
    </row>
    <row r="297" spans="1:15" s="7" customFormat="1" ht="37.5" x14ac:dyDescent="0.25">
      <c r="A297" s="422">
        <f xml:space="preserve"> ROW()-2</f>
        <v>295</v>
      </c>
      <c r="B297" s="439" t="s">
        <v>264</v>
      </c>
      <c r="C297" s="439" t="s">
        <v>223</v>
      </c>
      <c r="D297" s="439" t="s">
        <v>134</v>
      </c>
      <c r="E297" s="441">
        <f>SUM(Таблица29[[#This Row],[Средний балл аттестата]:[Балл первоочередной]])</f>
        <v>4.5599999999999996</v>
      </c>
      <c r="F297" s="425">
        <v>4.5599999999999996</v>
      </c>
      <c r="G297" s="425"/>
      <c r="H297" s="441"/>
      <c r="I297" s="423" t="s">
        <v>476</v>
      </c>
      <c r="J297" s="423" t="s">
        <v>33</v>
      </c>
      <c r="K297" s="423" t="s">
        <v>17</v>
      </c>
      <c r="L297" s="423"/>
      <c r="M297" s="423" t="s">
        <v>42</v>
      </c>
      <c r="N297" s="423" t="s">
        <v>42</v>
      </c>
      <c r="O297" s="428" t="s">
        <v>42</v>
      </c>
    </row>
    <row r="298" spans="1:15" s="7" customFormat="1" ht="37.5" x14ac:dyDescent="0.25">
      <c r="A298" s="422">
        <f xml:space="preserve"> ROW()-2</f>
        <v>296</v>
      </c>
      <c r="B298" s="423" t="s">
        <v>362</v>
      </c>
      <c r="C298" s="423" t="s">
        <v>222</v>
      </c>
      <c r="D298" s="423" t="s">
        <v>134</v>
      </c>
      <c r="E298" s="425">
        <f>SUM(Таблица29[[#This Row],[Средний балл аттестата]:[Балл первоочередной]])</f>
        <v>4.5599999999999996</v>
      </c>
      <c r="F298" s="425">
        <v>4.5599999999999996</v>
      </c>
      <c r="G298" s="425"/>
      <c r="H298" s="425"/>
      <c r="I298" s="423" t="s">
        <v>476</v>
      </c>
      <c r="J298" s="423" t="s">
        <v>33</v>
      </c>
      <c r="K298" s="423" t="s">
        <v>17</v>
      </c>
      <c r="L298" s="423" t="s">
        <v>5</v>
      </c>
      <c r="M298" s="423" t="s">
        <v>42</v>
      </c>
      <c r="N298" s="423" t="s">
        <v>42</v>
      </c>
      <c r="O298" s="428" t="s">
        <v>44</v>
      </c>
    </row>
    <row r="299" spans="1:15" s="7" customFormat="1" ht="37.5" x14ac:dyDescent="0.25">
      <c r="A299" s="422">
        <f>ROW()-2</f>
        <v>297</v>
      </c>
      <c r="B299" s="424" t="s">
        <v>1099</v>
      </c>
      <c r="C299" s="424" t="s">
        <v>223</v>
      </c>
      <c r="D299" s="423" t="s">
        <v>134</v>
      </c>
      <c r="E299" s="425">
        <f>SUM(Таблица29[[#This Row],[Средний балл аттестата]:[Балл первоочередной]])</f>
        <v>4.5599999999999996</v>
      </c>
      <c r="F299" s="425">
        <v>4.5599999999999996</v>
      </c>
      <c r="G299" s="423"/>
      <c r="H299" s="423"/>
      <c r="I299" s="423" t="s">
        <v>477</v>
      </c>
      <c r="J299" s="423" t="s">
        <v>7</v>
      </c>
      <c r="K299" s="423" t="s">
        <v>17</v>
      </c>
      <c r="L299" s="423" t="s">
        <v>1092</v>
      </c>
      <c r="M299" s="423" t="s">
        <v>42</v>
      </c>
      <c r="N299" s="423" t="s">
        <v>42</v>
      </c>
      <c r="O299" s="428" t="s">
        <v>42</v>
      </c>
    </row>
    <row r="300" spans="1:15" s="7" customFormat="1" ht="37.5" x14ac:dyDescent="0.25">
      <c r="A300" s="422">
        <f xml:space="preserve"> ROW() - 2</f>
        <v>298</v>
      </c>
      <c r="B300" s="437" t="s">
        <v>130</v>
      </c>
      <c r="C300" s="439" t="s">
        <v>224</v>
      </c>
      <c r="D300" s="437" t="s">
        <v>134</v>
      </c>
      <c r="E300" s="425">
        <f>SUM(Таблица29[[#This Row],[Средний балл аттестата]:[Балл первоочередной]])</f>
        <v>4.53</v>
      </c>
      <c r="F300" s="425">
        <v>4.53</v>
      </c>
      <c r="G300" s="425"/>
      <c r="H300" s="425"/>
      <c r="I300" s="423" t="s">
        <v>476</v>
      </c>
      <c r="J300" s="423" t="s">
        <v>33</v>
      </c>
      <c r="K300" s="423" t="s">
        <v>17</v>
      </c>
      <c r="L300" s="423" t="s">
        <v>115</v>
      </c>
      <c r="M300" s="423" t="s">
        <v>42</v>
      </c>
      <c r="N300" s="423" t="s">
        <v>42</v>
      </c>
      <c r="O300" s="428" t="s">
        <v>42</v>
      </c>
    </row>
    <row r="301" spans="1:15" s="7" customFormat="1" ht="37.5" x14ac:dyDescent="0.25">
      <c r="A301" s="422">
        <f xml:space="preserve"> ROW()-2</f>
        <v>299</v>
      </c>
      <c r="B301" s="439" t="s">
        <v>627</v>
      </c>
      <c r="C301" s="439" t="s">
        <v>222</v>
      </c>
      <c r="D301" s="440" t="s">
        <v>134</v>
      </c>
      <c r="E301" s="441">
        <f>SUM(Таблица29[[#This Row],[Средний балл аттестата]:[Балл первоочередной]])</f>
        <v>4.53</v>
      </c>
      <c r="F301" s="425">
        <v>4.53</v>
      </c>
      <c r="G301" s="425"/>
      <c r="H301" s="441"/>
      <c r="I301" s="423" t="s">
        <v>476</v>
      </c>
      <c r="J301" s="423" t="s">
        <v>33</v>
      </c>
      <c r="K301" s="423" t="s">
        <v>17</v>
      </c>
      <c r="L301" s="423"/>
      <c r="M301" s="423" t="s">
        <v>42</v>
      </c>
      <c r="N301" s="423" t="s">
        <v>42</v>
      </c>
      <c r="O301" s="428" t="s">
        <v>42</v>
      </c>
    </row>
    <row r="302" spans="1:15" s="7" customFormat="1" ht="37.5" x14ac:dyDescent="0.25">
      <c r="A302" s="422">
        <f xml:space="preserve"> ROW()-2</f>
        <v>300</v>
      </c>
      <c r="B302" s="434" t="s">
        <v>425</v>
      </c>
      <c r="C302" s="434" t="s">
        <v>222</v>
      </c>
      <c r="D302" s="435" t="s">
        <v>134</v>
      </c>
      <c r="E302" s="432">
        <f>SUM(Таблица29[[#This Row],[Средний балл аттестата]:[Балл первоочередной]])</f>
        <v>4.5</v>
      </c>
      <c r="F302" s="436">
        <v>4.5</v>
      </c>
      <c r="G302" s="436"/>
      <c r="H302" s="436"/>
      <c r="I302" s="434" t="s">
        <v>476</v>
      </c>
      <c r="J302" s="434" t="s">
        <v>33</v>
      </c>
      <c r="K302" s="434" t="s">
        <v>17</v>
      </c>
      <c r="L302" s="434"/>
      <c r="M302" s="434" t="s">
        <v>42</v>
      </c>
      <c r="N302" s="434" t="s">
        <v>42</v>
      </c>
      <c r="O302" s="438" t="s">
        <v>42</v>
      </c>
    </row>
    <row r="303" spans="1:15" s="7" customFormat="1" ht="56.25" x14ac:dyDescent="0.25">
      <c r="A303" s="422">
        <f xml:space="preserve"> ROW()-2</f>
        <v>301</v>
      </c>
      <c r="B303" s="439" t="s">
        <v>436</v>
      </c>
      <c r="C303" s="439" t="s">
        <v>222</v>
      </c>
      <c r="D303" s="439" t="s">
        <v>134</v>
      </c>
      <c r="E303" s="441">
        <f>SUM(Таблица29[[#This Row],[Средний балл аттестата]:[Балл первоочередной]])</f>
        <v>4.47</v>
      </c>
      <c r="F303" s="425">
        <v>4.47</v>
      </c>
      <c r="G303" s="423"/>
      <c r="H303" s="442"/>
      <c r="I303" s="423" t="s">
        <v>476</v>
      </c>
      <c r="J303" s="423" t="s">
        <v>1071</v>
      </c>
      <c r="K303" s="423" t="s">
        <v>17</v>
      </c>
      <c r="L303" s="423"/>
      <c r="M303" s="423" t="s">
        <v>42</v>
      </c>
      <c r="N303" s="423" t="s">
        <v>42</v>
      </c>
      <c r="O303" s="428" t="s">
        <v>42</v>
      </c>
    </row>
    <row r="304" spans="1:15" s="7" customFormat="1" ht="37.5" x14ac:dyDescent="0.25">
      <c r="A304" s="422">
        <f>ROW()-2</f>
        <v>302</v>
      </c>
      <c r="B304" s="434" t="s">
        <v>259</v>
      </c>
      <c r="C304" s="437" t="s">
        <v>223</v>
      </c>
      <c r="D304" s="437" t="s">
        <v>134</v>
      </c>
      <c r="E304" s="425">
        <f>SUM(Таблица29[[#This Row],[Средний балл аттестата]:[Балл первоочередной]])</f>
        <v>4.47</v>
      </c>
      <c r="F304" s="436">
        <v>4.47</v>
      </c>
      <c r="G304" s="436"/>
      <c r="H304" s="436"/>
      <c r="I304" s="434" t="s">
        <v>476</v>
      </c>
      <c r="J304" s="434" t="s">
        <v>5</v>
      </c>
      <c r="K304" s="434" t="s">
        <v>17</v>
      </c>
      <c r="L304" s="434"/>
      <c r="M304" s="434" t="s">
        <v>42</v>
      </c>
      <c r="N304" s="434" t="s">
        <v>42</v>
      </c>
      <c r="O304" s="438" t="s">
        <v>42</v>
      </c>
    </row>
    <row r="305" spans="1:15" ht="37.5" x14ac:dyDescent="0.25">
      <c r="A305" s="430">
        <f>ROW()-2</f>
        <v>303</v>
      </c>
      <c r="B305" s="430" t="s">
        <v>470</v>
      </c>
      <c r="C305" s="430" t="s">
        <v>224</v>
      </c>
      <c r="D305" s="431" t="s">
        <v>134</v>
      </c>
      <c r="E305" s="433">
        <f>SUM(Таблица29[[#This Row],[Средний балл аттестата]:[Балл первоочередной]])</f>
        <v>4.4400000000000004</v>
      </c>
      <c r="F305" s="433">
        <v>4.4400000000000004</v>
      </c>
      <c r="G305" s="431"/>
      <c r="H305" s="431"/>
      <c r="I305" s="431" t="s">
        <v>476</v>
      </c>
      <c r="J305" s="431" t="s">
        <v>33</v>
      </c>
      <c r="K305" s="431" t="s">
        <v>17</v>
      </c>
      <c r="L305" s="431" t="s">
        <v>5</v>
      </c>
      <c r="M305" s="431" t="s">
        <v>42</v>
      </c>
      <c r="N305" s="431" t="s">
        <v>42</v>
      </c>
      <c r="O305" s="431" t="s">
        <v>44</v>
      </c>
    </row>
    <row r="306" spans="1:15" s="7" customFormat="1" ht="37.5" x14ac:dyDescent="0.25">
      <c r="A306" s="422">
        <f xml:space="preserve"> ROW()-2</f>
        <v>304</v>
      </c>
      <c r="B306" s="424" t="s">
        <v>804</v>
      </c>
      <c r="C306" s="424" t="s">
        <v>222</v>
      </c>
      <c r="D306" s="425" t="s">
        <v>134</v>
      </c>
      <c r="E306" s="425">
        <f>SUM(Таблица29[[#This Row],[Средний балл аттестата]:[Балл первоочередной]])</f>
        <v>4.4400000000000004</v>
      </c>
      <c r="F306" s="425">
        <v>4.4400000000000004</v>
      </c>
      <c r="G306" s="425"/>
      <c r="H306" s="425"/>
      <c r="I306" s="423" t="s">
        <v>476</v>
      </c>
      <c r="J306" s="423" t="s">
        <v>33</v>
      </c>
      <c r="K306" s="423" t="s">
        <v>17</v>
      </c>
      <c r="L306" s="423" t="s">
        <v>5</v>
      </c>
      <c r="M306" s="423" t="s">
        <v>42</v>
      </c>
      <c r="N306" s="423" t="s">
        <v>42</v>
      </c>
      <c r="O306" s="428" t="s">
        <v>42</v>
      </c>
    </row>
    <row r="307" spans="1:15" s="239" customFormat="1" ht="37.5" x14ac:dyDescent="0.25">
      <c r="A307" s="422">
        <f xml:space="preserve"> ROW()-2</f>
        <v>305</v>
      </c>
      <c r="B307" s="439" t="s">
        <v>635</v>
      </c>
      <c r="C307" s="439" t="s">
        <v>222</v>
      </c>
      <c r="D307" s="423" t="s">
        <v>134</v>
      </c>
      <c r="E307" s="425">
        <f>SUM(Таблица29[[#This Row],[Средний балл аттестата]:[Балл первоочередной]])</f>
        <v>4.41</v>
      </c>
      <c r="F307" s="432">
        <v>4.41</v>
      </c>
      <c r="G307" s="425"/>
      <c r="H307" s="441"/>
      <c r="I307" s="423" t="s">
        <v>476</v>
      </c>
      <c r="J307" s="423" t="s">
        <v>33</v>
      </c>
      <c r="K307" s="423" t="s">
        <v>17</v>
      </c>
      <c r="L307" s="423"/>
      <c r="M307" s="423" t="s">
        <v>42</v>
      </c>
      <c r="N307" s="423" t="s">
        <v>42</v>
      </c>
      <c r="O307" s="423" t="s">
        <v>42</v>
      </c>
    </row>
    <row r="308" spans="1:15" s="7" customFormat="1" ht="37.5" x14ac:dyDescent="0.25">
      <c r="A308" s="422">
        <f>ROW()-2</f>
        <v>306</v>
      </c>
      <c r="B308" s="439" t="s">
        <v>317</v>
      </c>
      <c r="C308" s="439" t="s">
        <v>222</v>
      </c>
      <c r="D308" s="437" t="s">
        <v>134</v>
      </c>
      <c r="E308" s="441">
        <f>SUM(Таблица29[[#This Row],[Средний балл аттестата]:[Балл первоочередной]])</f>
        <v>4.4000000000000004</v>
      </c>
      <c r="F308" s="425">
        <v>4.4000000000000004</v>
      </c>
      <c r="G308" s="425"/>
      <c r="H308" s="441"/>
      <c r="I308" s="423" t="s">
        <v>476</v>
      </c>
      <c r="J308" s="423" t="s">
        <v>33</v>
      </c>
      <c r="K308" s="423" t="s">
        <v>17</v>
      </c>
      <c r="L308" s="423" t="s">
        <v>5</v>
      </c>
      <c r="M308" s="423" t="s">
        <v>42</v>
      </c>
      <c r="N308" s="423" t="s">
        <v>42</v>
      </c>
      <c r="O308" s="423" t="s">
        <v>42</v>
      </c>
    </row>
    <row r="309" spans="1:15" s="7" customFormat="1" ht="37.5" x14ac:dyDescent="0.25">
      <c r="A309" s="422">
        <f xml:space="preserve"> ROW() - 2</f>
        <v>307</v>
      </c>
      <c r="B309" s="439" t="s">
        <v>149</v>
      </c>
      <c r="C309" s="439" t="s">
        <v>224</v>
      </c>
      <c r="D309" s="437" t="s">
        <v>134</v>
      </c>
      <c r="E309" s="433">
        <f>SUM(Таблица29[[#This Row],[Средний балл аттестата]:[Балл первоочередной]])</f>
        <v>4.38</v>
      </c>
      <c r="F309" s="432">
        <v>4.38</v>
      </c>
      <c r="G309" s="432"/>
      <c r="H309" s="432"/>
      <c r="I309" s="437" t="s">
        <v>476</v>
      </c>
      <c r="J309" s="437" t="s">
        <v>33</v>
      </c>
      <c r="K309" s="437" t="s">
        <v>17</v>
      </c>
      <c r="L309" s="437"/>
      <c r="M309" s="423" t="s">
        <v>42</v>
      </c>
      <c r="N309" s="423" t="s">
        <v>42</v>
      </c>
      <c r="O309" s="423" t="s">
        <v>42</v>
      </c>
    </row>
    <row r="310" spans="1:15" s="7" customFormat="1" ht="37.5" x14ac:dyDescent="0.25">
      <c r="A310" s="422">
        <f>ROW()-2</f>
        <v>308</v>
      </c>
      <c r="B310" s="423" t="s">
        <v>280</v>
      </c>
      <c r="C310" s="423" t="s">
        <v>222</v>
      </c>
      <c r="D310" s="423" t="s">
        <v>134</v>
      </c>
      <c r="E310" s="425">
        <f>SUM(Таблица29[[#This Row],[Средний балл аттестата]:[Балл первоочередной]])</f>
        <v>4.38</v>
      </c>
      <c r="F310" s="425">
        <v>4.38</v>
      </c>
      <c r="G310" s="425"/>
      <c r="H310" s="425"/>
      <c r="I310" s="423" t="s">
        <v>476</v>
      </c>
      <c r="J310" s="423" t="s">
        <v>33</v>
      </c>
      <c r="K310" s="423" t="s">
        <v>5</v>
      </c>
      <c r="L310" s="423" t="s">
        <v>17</v>
      </c>
      <c r="M310" s="423" t="s">
        <v>42</v>
      </c>
      <c r="N310" s="423" t="s">
        <v>42</v>
      </c>
      <c r="O310" s="423" t="s">
        <v>42</v>
      </c>
    </row>
    <row r="311" spans="1:15" s="7" customFormat="1" ht="37.5" x14ac:dyDescent="0.25">
      <c r="A311" s="422">
        <f>ROW()-2</f>
        <v>309</v>
      </c>
      <c r="B311" s="424" t="s">
        <v>446</v>
      </c>
      <c r="C311" s="424" t="s">
        <v>223</v>
      </c>
      <c r="D311" s="423" t="s">
        <v>136</v>
      </c>
      <c r="E311" s="425">
        <f>SUM(Таблица29[[#This Row],[Средний балл аттестата]:[Балл первоочередной]])</f>
        <v>4.37</v>
      </c>
      <c r="F311" s="425">
        <v>4.37</v>
      </c>
      <c r="G311" s="423"/>
      <c r="H311" s="423"/>
      <c r="I311" s="423" t="s">
        <v>476</v>
      </c>
      <c r="J311" s="423" t="s">
        <v>115</v>
      </c>
      <c r="K311" s="423" t="s">
        <v>33</v>
      </c>
      <c r="L311" s="423" t="s">
        <v>17</v>
      </c>
      <c r="M311" s="423" t="s">
        <v>42</v>
      </c>
      <c r="N311" s="423" t="s">
        <v>42</v>
      </c>
      <c r="O311" s="423" t="s">
        <v>42</v>
      </c>
    </row>
    <row r="312" spans="1:15" s="94" customFormat="1" ht="37.5" x14ac:dyDescent="0.25">
      <c r="A312" s="430">
        <f>ROW()-2</f>
        <v>310</v>
      </c>
      <c r="B312" s="430" t="s">
        <v>297</v>
      </c>
      <c r="C312" s="430" t="s">
        <v>222</v>
      </c>
      <c r="D312" s="430" t="s">
        <v>134</v>
      </c>
      <c r="E312" s="433">
        <f>SUM(Таблица29[[#This Row],[Средний балл аттестата]:[Балл первоочередной]])</f>
        <v>4.37</v>
      </c>
      <c r="F312" s="433">
        <v>4.37</v>
      </c>
      <c r="G312" s="433"/>
      <c r="H312" s="433"/>
      <c r="I312" s="431" t="s">
        <v>476</v>
      </c>
      <c r="J312" s="431" t="s">
        <v>33</v>
      </c>
      <c r="K312" s="431" t="s">
        <v>17</v>
      </c>
      <c r="L312" s="431" t="s">
        <v>115</v>
      </c>
      <c r="M312" s="423" t="s">
        <v>42</v>
      </c>
      <c r="N312" s="423" t="s">
        <v>42</v>
      </c>
      <c r="O312" s="423" t="s">
        <v>44</v>
      </c>
    </row>
    <row r="313" spans="1:15" s="7" customFormat="1" ht="56.25" x14ac:dyDescent="0.25">
      <c r="A313" s="168">
        <f xml:space="preserve"> ROW() - 2</f>
        <v>311</v>
      </c>
      <c r="B313" s="125" t="s">
        <v>128</v>
      </c>
      <c r="C313" s="125" t="s">
        <v>222</v>
      </c>
      <c r="D313" s="125" t="s">
        <v>134</v>
      </c>
      <c r="E313" s="127">
        <f>SUM(Таблица29[[#This Row],[Средний балл аттестата]:[Балл первоочередной]])</f>
        <v>5</v>
      </c>
      <c r="F313" s="127">
        <v>5</v>
      </c>
      <c r="G313" s="127"/>
      <c r="H313" s="127"/>
      <c r="I313" s="125" t="s">
        <v>1005</v>
      </c>
      <c r="J313" s="125" t="s">
        <v>33</v>
      </c>
      <c r="K313" s="125" t="s">
        <v>17</v>
      </c>
      <c r="L313" s="125"/>
      <c r="M313" s="125" t="s">
        <v>42</v>
      </c>
      <c r="N313" s="125" t="s">
        <v>42</v>
      </c>
      <c r="O313" s="128" t="s">
        <v>44</v>
      </c>
    </row>
    <row r="314" spans="1:15" s="178" customFormat="1" ht="37.5" x14ac:dyDescent="0.25">
      <c r="A314" s="303">
        <f t="shared" ref="A314:A320" si="16">ROW()-2</f>
        <v>312</v>
      </c>
      <c r="B314" s="303" t="s">
        <v>591</v>
      </c>
      <c r="C314" s="303" t="s">
        <v>223</v>
      </c>
      <c r="D314" s="178" t="s">
        <v>134</v>
      </c>
      <c r="E314" s="176">
        <f>SUM(Таблица29[[#This Row],[Средний балл аттестата]:[Балл первоочередной]])</f>
        <v>4.8499999999999996</v>
      </c>
      <c r="F314" s="176">
        <v>4.8499999999999996</v>
      </c>
      <c r="I314" s="178" t="s">
        <v>477</v>
      </c>
      <c r="J314" s="178" t="s">
        <v>17</v>
      </c>
      <c r="M314" s="178" t="s">
        <v>42</v>
      </c>
      <c r="O314" s="178" t="s">
        <v>44</v>
      </c>
    </row>
    <row r="315" spans="1:15" s="85" customFormat="1" ht="75" x14ac:dyDescent="0.25">
      <c r="A315" s="168">
        <f t="shared" si="16"/>
        <v>313</v>
      </c>
      <c r="B315" s="181" t="s">
        <v>455</v>
      </c>
      <c r="C315" s="181" t="s">
        <v>223</v>
      </c>
      <c r="D315" s="179" t="s">
        <v>134</v>
      </c>
      <c r="E315" s="362">
        <f>SUM(Таблица29[[#This Row],[Средний балл аттестата]:[Балл первоочередной]])</f>
        <v>4.82</v>
      </c>
      <c r="F315" s="127">
        <v>4.82</v>
      </c>
      <c r="G315" s="125"/>
      <c r="H315" s="341"/>
      <c r="I315" s="125" t="s">
        <v>477</v>
      </c>
      <c r="J315" s="125" t="s">
        <v>52</v>
      </c>
      <c r="K315" s="125" t="s">
        <v>7</v>
      </c>
      <c r="L315" s="125" t="s">
        <v>1063</v>
      </c>
      <c r="M315" s="125" t="s">
        <v>42</v>
      </c>
      <c r="N315" s="125"/>
      <c r="O315" s="128" t="s">
        <v>42</v>
      </c>
    </row>
    <row r="316" spans="1:15" s="85" customFormat="1" ht="37.5" x14ac:dyDescent="0.25">
      <c r="A316" s="168">
        <f t="shared" si="16"/>
        <v>314</v>
      </c>
      <c r="B316" s="181" t="s">
        <v>203</v>
      </c>
      <c r="C316" s="179" t="s">
        <v>223</v>
      </c>
      <c r="D316" s="179" t="s">
        <v>134</v>
      </c>
      <c r="E316" s="127">
        <f>SUM(Таблица29[[#This Row],[Средний балл аттестата]:[Балл первоочередной]])</f>
        <v>4.78</v>
      </c>
      <c r="F316" s="182">
        <v>4.78</v>
      </c>
      <c r="G316" s="182"/>
      <c r="H316" s="182"/>
      <c r="I316" s="179" t="s">
        <v>477</v>
      </c>
      <c r="J316" s="179" t="s">
        <v>52</v>
      </c>
      <c r="K316" s="179" t="s">
        <v>7</v>
      </c>
      <c r="L316" s="179"/>
      <c r="M316" s="179" t="s">
        <v>42</v>
      </c>
      <c r="N316" s="178" t="s">
        <v>42</v>
      </c>
      <c r="O316" s="179" t="s">
        <v>42</v>
      </c>
    </row>
    <row r="317" spans="1:15" s="85" customFormat="1" ht="37.5" x14ac:dyDescent="0.25">
      <c r="A317" s="168">
        <f t="shared" si="16"/>
        <v>315</v>
      </c>
      <c r="B317" s="179" t="s">
        <v>1011</v>
      </c>
      <c r="C317" s="179" t="s">
        <v>222</v>
      </c>
      <c r="D317" s="179" t="s">
        <v>134</v>
      </c>
      <c r="E317" s="362">
        <f>SUM(Таблица29[[#This Row],[Средний балл аттестата]:[Балл первоочередной]])</f>
        <v>4.78</v>
      </c>
      <c r="F317" s="127">
        <v>4.78</v>
      </c>
      <c r="G317" s="125"/>
      <c r="H317" s="341"/>
      <c r="I317" s="125" t="s">
        <v>1147</v>
      </c>
      <c r="J317" s="125" t="s">
        <v>17</v>
      </c>
      <c r="K317" s="125" t="s">
        <v>5</v>
      </c>
      <c r="L317" s="125"/>
      <c r="M317" s="125" t="s">
        <v>42</v>
      </c>
      <c r="N317" s="125" t="s">
        <v>42</v>
      </c>
      <c r="O317" s="128" t="s">
        <v>42</v>
      </c>
    </row>
    <row r="318" spans="1:15" s="85" customFormat="1" ht="37.5" x14ac:dyDescent="0.25">
      <c r="A318" s="168">
        <f t="shared" si="16"/>
        <v>316</v>
      </c>
      <c r="B318" s="181" t="s">
        <v>532</v>
      </c>
      <c r="C318" s="181" t="s">
        <v>223</v>
      </c>
      <c r="D318" s="179" t="s">
        <v>134</v>
      </c>
      <c r="E318" s="127">
        <f>SUM(Таблица29[[#This Row],[Средний балл аттестата]:[Балл первоочередной]])</f>
        <v>4.53</v>
      </c>
      <c r="F318" s="127">
        <v>4.53</v>
      </c>
      <c r="G318" s="127"/>
      <c r="H318" s="127"/>
      <c r="I318" s="125" t="s">
        <v>477</v>
      </c>
      <c r="J318" s="125" t="s">
        <v>52</v>
      </c>
      <c r="K318" s="125"/>
      <c r="L318" s="125"/>
      <c r="M318" s="125" t="s">
        <v>42</v>
      </c>
      <c r="N318" s="125" t="s">
        <v>42</v>
      </c>
      <c r="O318" s="128" t="s">
        <v>42</v>
      </c>
    </row>
    <row r="319" spans="1:15" s="85" customFormat="1" ht="37.5" x14ac:dyDescent="0.25">
      <c r="A319" s="168">
        <f t="shared" si="16"/>
        <v>317</v>
      </c>
      <c r="B319" s="179" t="s">
        <v>410</v>
      </c>
      <c r="C319" s="179" t="s">
        <v>223</v>
      </c>
      <c r="D319" s="181" t="s">
        <v>134</v>
      </c>
      <c r="E319" s="127">
        <f>SUM(Таблица29[[#This Row],[Средний балл аттестата]:[Балл первоочередной]])</f>
        <v>4.5</v>
      </c>
      <c r="F319" s="127">
        <v>4.5</v>
      </c>
      <c r="G319" s="125"/>
      <c r="H319" s="125"/>
      <c r="I319" s="125" t="s">
        <v>477</v>
      </c>
      <c r="J319" s="125" t="s">
        <v>17</v>
      </c>
      <c r="K319" s="125"/>
      <c r="L319" s="125"/>
      <c r="M319" s="125" t="s">
        <v>42</v>
      </c>
      <c r="N319" s="125"/>
      <c r="O319" s="128" t="s">
        <v>42</v>
      </c>
    </row>
    <row r="320" spans="1:15" s="85" customFormat="1" ht="37.5" x14ac:dyDescent="0.25">
      <c r="A320" s="124">
        <f t="shared" si="16"/>
        <v>318</v>
      </c>
      <c r="B320" s="181" t="s">
        <v>441</v>
      </c>
      <c r="C320" s="181" t="s">
        <v>223</v>
      </c>
      <c r="D320" s="179" t="s">
        <v>134</v>
      </c>
      <c r="E320" s="127">
        <f>SUM(Таблица29[[#This Row],[Средний балл аттестата]:[Балл первоочередной]])</f>
        <v>4.5</v>
      </c>
      <c r="F320" s="127">
        <v>4.5</v>
      </c>
      <c r="G320" s="125"/>
      <c r="H320" s="125"/>
      <c r="I320" s="125" t="s">
        <v>477</v>
      </c>
      <c r="J320" s="125" t="s">
        <v>17</v>
      </c>
      <c r="K320" s="125" t="s">
        <v>33</v>
      </c>
      <c r="L320" s="125" t="s">
        <v>6</v>
      </c>
      <c r="M320" s="125" t="s">
        <v>42</v>
      </c>
      <c r="N320" s="125"/>
      <c r="O320" s="128" t="s">
        <v>44</v>
      </c>
    </row>
    <row r="321" spans="1:16" s="85" customFormat="1" ht="37.5" x14ac:dyDescent="0.25">
      <c r="A321" s="124">
        <f xml:space="preserve"> ROW()-2</f>
        <v>319</v>
      </c>
      <c r="B321" s="181" t="s">
        <v>708</v>
      </c>
      <c r="C321" s="181" t="s">
        <v>223</v>
      </c>
      <c r="D321" s="179" t="s">
        <v>134</v>
      </c>
      <c r="E321" s="127">
        <f>SUM(Таблица29[[#This Row],[Средний балл аттестата]:[Балл первоочередной]])</f>
        <v>4.5</v>
      </c>
      <c r="F321" s="127">
        <v>4.5</v>
      </c>
      <c r="G321" s="127"/>
      <c r="H321" s="127"/>
      <c r="I321" s="125" t="s">
        <v>477</v>
      </c>
      <c r="J321" s="125" t="s">
        <v>33</v>
      </c>
      <c r="K321" s="125" t="s">
        <v>17</v>
      </c>
      <c r="L321" s="125"/>
      <c r="M321" s="125" t="s">
        <v>42</v>
      </c>
      <c r="N321" s="125"/>
      <c r="O321" s="128" t="s">
        <v>44</v>
      </c>
    </row>
    <row r="322" spans="1:16" s="85" customFormat="1" ht="56.25" x14ac:dyDescent="0.25">
      <c r="A322" s="124">
        <f xml:space="preserve"> ROW() - 2</f>
        <v>320</v>
      </c>
      <c r="B322" s="181" t="s">
        <v>243</v>
      </c>
      <c r="C322" s="181" t="s">
        <v>222</v>
      </c>
      <c r="D322" s="179" t="s">
        <v>134</v>
      </c>
      <c r="E322" s="127">
        <f>SUM(Таблица29[[#This Row],[Средний балл аттестата]:[Балл первоочередной]])</f>
        <v>4.5</v>
      </c>
      <c r="F322" s="127">
        <v>4.5</v>
      </c>
      <c r="G322" s="127"/>
      <c r="H322" s="127"/>
      <c r="I322" s="125" t="s">
        <v>1218</v>
      </c>
      <c r="J322" s="125" t="s">
        <v>33</v>
      </c>
      <c r="K322" s="125" t="s">
        <v>115</v>
      </c>
      <c r="L322" s="125" t="s">
        <v>17</v>
      </c>
      <c r="M322" s="125" t="s">
        <v>42</v>
      </c>
      <c r="N322" s="125" t="s">
        <v>42</v>
      </c>
      <c r="O322" s="128" t="s">
        <v>42</v>
      </c>
    </row>
    <row r="323" spans="1:16" s="85" customFormat="1" ht="37.5" x14ac:dyDescent="0.3">
      <c r="A323" s="124">
        <f>ROW()-2</f>
        <v>321</v>
      </c>
      <c r="B323" s="306" t="s">
        <v>818</v>
      </c>
      <c r="C323" s="306" t="s">
        <v>222</v>
      </c>
      <c r="D323" s="306" t="s">
        <v>134</v>
      </c>
      <c r="E323" s="362">
        <f>SUM(Таблица29[[#This Row],[Средний балл аттестата]:[Балл первоочередной]])</f>
        <v>4.3099999999999996</v>
      </c>
      <c r="F323" s="190">
        <v>4.3099999999999996</v>
      </c>
      <c r="G323" s="127"/>
      <c r="H323" s="331"/>
      <c r="I323" s="190" t="s">
        <v>476</v>
      </c>
      <c r="J323" s="190" t="s">
        <v>5</v>
      </c>
      <c r="K323" s="190" t="s">
        <v>17</v>
      </c>
      <c r="L323" s="190"/>
      <c r="M323" s="190" t="s">
        <v>42</v>
      </c>
      <c r="N323" s="190" t="s">
        <v>145</v>
      </c>
      <c r="O323" s="128" t="s">
        <v>44</v>
      </c>
    </row>
    <row r="324" spans="1:16" s="85" customFormat="1" ht="112.5" x14ac:dyDescent="0.25">
      <c r="A324" s="124">
        <f xml:space="preserve"> ROW() - 2</f>
        <v>322</v>
      </c>
      <c r="B324" s="181" t="s">
        <v>233</v>
      </c>
      <c r="C324" s="179" t="s">
        <v>222</v>
      </c>
      <c r="D324" s="179" t="s">
        <v>134</v>
      </c>
      <c r="E324" s="362">
        <f>SUM(Таблица29[[#This Row],[Средний балл аттестата]:[Балл первоочередной]])</f>
        <v>4.3099999999999996</v>
      </c>
      <c r="F324" s="127">
        <v>4.3099999999999996</v>
      </c>
      <c r="G324" s="127"/>
      <c r="H324" s="127"/>
      <c r="I324" s="125" t="s">
        <v>481</v>
      </c>
      <c r="J324" s="125" t="s">
        <v>17</v>
      </c>
      <c r="K324" s="125" t="s">
        <v>33</v>
      </c>
      <c r="L324" s="125" t="s">
        <v>5</v>
      </c>
      <c r="M324" s="125" t="s">
        <v>42</v>
      </c>
      <c r="N324" s="125" t="s">
        <v>42</v>
      </c>
      <c r="O324" s="128" t="s">
        <v>42</v>
      </c>
    </row>
    <row r="325" spans="1:16" s="85" customFormat="1" ht="37.5" x14ac:dyDescent="0.25">
      <c r="A325" s="124">
        <f t="shared" ref="A325:A331" si="17">ROW()-2</f>
        <v>323</v>
      </c>
      <c r="B325" s="181" t="s">
        <v>269</v>
      </c>
      <c r="C325" s="181" t="s">
        <v>223</v>
      </c>
      <c r="D325" s="179" t="s">
        <v>134</v>
      </c>
      <c r="E325" s="362">
        <f>SUM(Таблица29[[#This Row],[Средний балл аттестата]:[Балл первоочередной]])</f>
        <v>4.28</v>
      </c>
      <c r="F325" s="127">
        <v>4.28</v>
      </c>
      <c r="G325" s="125"/>
      <c r="H325" s="125"/>
      <c r="I325" s="125" t="s">
        <v>477</v>
      </c>
      <c r="J325" s="125" t="s">
        <v>17</v>
      </c>
      <c r="K325" s="125" t="s">
        <v>6</v>
      </c>
      <c r="L325" s="125"/>
      <c r="M325" s="125" t="s">
        <v>42</v>
      </c>
      <c r="N325" s="125"/>
      <c r="O325" s="128" t="s">
        <v>44</v>
      </c>
    </row>
    <row r="326" spans="1:16" s="85" customFormat="1" ht="56.25" x14ac:dyDescent="0.25">
      <c r="A326" s="124">
        <f t="shared" si="17"/>
        <v>324</v>
      </c>
      <c r="B326" s="179" t="s">
        <v>204</v>
      </c>
      <c r="C326" s="179" t="s">
        <v>223</v>
      </c>
      <c r="D326" s="179" t="s">
        <v>134</v>
      </c>
      <c r="E326" s="362">
        <f>SUM(Таблица29[[#This Row],[Средний балл аттестата]:[Балл первоочередной]])</f>
        <v>4.22</v>
      </c>
      <c r="F326" s="127">
        <v>4.22</v>
      </c>
      <c r="G326" s="125"/>
      <c r="H326" s="125"/>
      <c r="I326" s="125" t="s">
        <v>1001</v>
      </c>
      <c r="J326" s="125" t="s">
        <v>183</v>
      </c>
      <c r="K326" s="125"/>
      <c r="L326" s="125"/>
      <c r="M326" s="125" t="s">
        <v>42</v>
      </c>
      <c r="N326" s="125" t="s">
        <v>42</v>
      </c>
      <c r="O326" s="128" t="s">
        <v>42</v>
      </c>
    </row>
    <row r="327" spans="1:16" s="85" customFormat="1" ht="56.25" x14ac:dyDescent="0.25">
      <c r="A327" s="124">
        <f t="shared" si="17"/>
        <v>325</v>
      </c>
      <c r="B327" s="179" t="s">
        <v>895</v>
      </c>
      <c r="C327" s="179" t="s">
        <v>223</v>
      </c>
      <c r="D327" s="179" t="s">
        <v>134</v>
      </c>
      <c r="E327" s="362">
        <f>SUM(Таблица29[[#This Row],[Средний балл аттестата]:[Балл первоочередной]])</f>
        <v>4.18</v>
      </c>
      <c r="F327" s="127">
        <v>4.18</v>
      </c>
      <c r="G327" s="127"/>
      <c r="H327" s="127"/>
      <c r="I327" s="178" t="s">
        <v>477</v>
      </c>
      <c r="J327" s="125" t="s">
        <v>7</v>
      </c>
      <c r="K327" s="125" t="s">
        <v>17</v>
      </c>
      <c r="L327" s="125" t="s">
        <v>897</v>
      </c>
      <c r="M327" s="125" t="s">
        <v>42</v>
      </c>
      <c r="N327" s="125"/>
      <c r="O327" s="128" t="s">
        <v>42</v>
      </c>
    </row>
    <row r="328" spans="1:16" s="85" customFormat="1" ht="37.5" x14ac:dyDescent="0.25">
      <c r="A328" s="124">
        <f t="shared" si="17"/>
        <v>326</v>
      </c>
      <c r="B328" s="303" t="s">
        <v>268</v>
      </c>
      <c r="C328" s="181" t="s">
        <v>223</v>
      </c>
      <c r="D328" s="178" t="s">
        <v>134</v>
      </c>
      <c r="E328" s="401">
        <f>SUM(Таблица29[[#This Row],[Средний балл аттестата]:[Балл первоочередной]])</f>
        <v>4.18</v>
      </c>
      <c r="F328" s="127">
        <v>4.18</v>
      </c>
      <c r="G328" s="125"/>
      <c r="H328" s="125"/>
      <c r="I328" s="125" t="s">
        <v>477</v>
      </c>
      <c r="J328" s="125" t="s">
        <v>17</v>
      </c>
      <c r="K328" s="125"/>
      <c r="L328" s="125"/>
      <c r="M328" s="125" t="s">
        <v>42</v>
      </c>
      <c r="N328" s="125"/>
      <c r="O328" s="128" t="s">
        <v>42</v>
      </c>
    </row>
    <row r="329" spans="1:16" s="177" customFormat="1" ht="56.25" x14ac:dyDescent="0.25">
      <c r="A329" s="124">
        <f t="shared" si="17"/>
        <v>327</v>
      </c>
      <c r="B329" s="178" t="s">
        <v>408</v>
      </c>
      <c r="C329" s="178" t="s">
        <v>223</v>
      </c>
      <c r="D329" s="178" t="s">
        <v>134</v>
      </c>
      <c r="E329" s="401">
        <f>SUM(Таблица29[[#This Row],[Средний балл аттестата]:[Балл первоочередной]])</f>
        <v>4.16</v>
      </c>
      <c r="F329" s="127">
        <v>4.16</v>
      </c>
      <c r="G329" s="125" t="s">
        <v>733</v>
      </c>
      <c r="H329" s="125" t="s">
        <v>966</v>
      </c>
      <c r="I329" s="125" t="s">
        <v>477</v>
      </c>
      <c r="J329" s="125" t="s">
        <v>17</v>
      </c>
      <c r="K329" s="125" t="s">
        <v>33</v>
      </c>
      <c r="L329" s="125"/>
      <c r="M329" s="125" t="s">
        <v>42</v>
      </c>
      <c r="N329" s="125"/>
      <c r="O329" s="128" t="s">
        <v>44</v>
      </c>
    </row>
    <row r="330" spans="1:16" s="177" customFormat="1" ht="75" x14ac:dyDescent="0.25">
      <c r="A330" s="124">
        <f t="shared" si="17"/>
        <v>328</v>
      </c>
      <c r="B330" s="303" t="s">
        <v>639</v>
      </c>
      <c r="C330" s="303" t="s">
        <v>224</v>
      </c>
      <c r="D330" s="176" t="s">
        <v>134</v>
      </c>
      <c r="E330" s="401">
        <f>SUM(Таблица29[[#This Row],[Средний балл аттестата]:[Балл первоочередной]])</f>
        <v>4.1500000000000004</v>
      </c>
      <c r="F330" s="127">
        <v>4.1500000000000004</v>
      </c>
      <c r="G330" s="127"/>
      <c r="H330" s="127"/>
      <c r="I330" s="125" t="s">
        <v>1076</v>
      </c>
      <c r="J330" s="125" t="s">
        <v>17</v>
      </c>
      <c r="K330" s="125" t="s">
        <v>110</v>
      </c>
      <c r="L330" s="125" t="s">
        <v>1071</v>
      </c>
      <c r="M330" s="125" t="s">
        <v>42</v>
      </c>
      <c r="N330" s="125" t="s">
        <v>42</v>
      </c>
      <c r="O330" s="128" t="s">
        <v>42</v>
      </c>
    </row>
    <row r="331" spans="1:16" s="388" customFormat="1" ht="75" x14ac:dyDescent="0.25">
      <c r="A331" s="124">
        <f t="shared" si="17"/>
        <v>329</v>
      </c>
      <c r="B331" s="303" t="s">
        <v>418</v>
      </c>
      <c r="C331" s="303" t="s">
        <v>223</v>
      </c>
      <c r="D331" s="178" t="s">
        <v>134</v>
      </c>
      <c r="E331" s="401">
        <f>SUM(Таблица29[[#This Row],[Средний балл аттестата]:[Балл первоочередной]])</f>
        <v>4.13</v>
      </c>
      <c r="F331" s="127">
        <v>4.13</v>
      </c>
      <c r="G331" s="125" t="s">
        <v>733</v>
      </c>
      <c r="H331" s="125"/>
      <c r="I331" s="125" t="s">
        <v>477</v>
      </c>
      <c r="J331" s="125" t="s">
        <v>17</v>
      </c>
      <c r="K331" s="125" t="s">
        <v>5</v>
      </c>
      <c r="L331" s="125" t="s">
        <v>419</v>
      </c>
      <c r="M331" s="125" t="s">
        <v>42</v>
      </c>
      <c r="N331" s="125"/>
      <c r="O331" s="128" t="s">
        <v>44</v>
      </c>
      <c r="P331" s="402"/>
    </row>
    <row r="332" spans="1:16" s="177" customFormat="1" ht="56.25" x14ac:dyDescent="0.25">
      <c r="A332" s="124">
        <f xml:space="preserve"> ROW() - 2</f>
        <v>330</v>
      </c>
      <c r="B332" s="303" t="s">
        <v>92</v>
      </c>
      <c r="C332" s="303" t="s">
        <v>224</v>
      </c>
      <c r="D332" s="303" t="s">
        <v>136</v>
      </c>
      <c r="E332" s="401">
        <f>SUM(Таблица29[[#This Row],[Средний балл аттестата]:[Балл первоочередной]])</f>
        <v>4.1100000000000003</v>
      </c>
      <c r="F332" s="127">
        <v>4.1100000000000003</v>
      </c>
      <c r="G332" s="125"/>
      <c r="H332" s="125"/>
      <c r="I332" s="125" t="s">
        <v>1216</v>
      </c>
      <c r="J332" s="125" t="s">
        <v>17</v>
      </c>
      <c r="K332" s="125"/>
      <c r="L332" s="125"/>
      <c r="M332" s="125" t="s">
        <v>42</v>
      </c>
      <c r="N332" s="125" t="s">
        <v>42</v>
      </c>
      <c r="O332" s="128" t="s">
        <v>44</v>
      </c>
    </row>
    <row r="333" spans="1:16" s="404" customFormat="1" ht="56.25" x14ac:dyDescent="0.25">
      <c r="A333" s="124">
        <f t="shared" ref="A333:A338" si="18">ROW()-2</f>
        <v>331</v>
      </c>
      <c r="B333" s="303" t="s">
        <v>687</v>
      </c>
      <c r="C333" s="303" t="s">
        <v>222</v>
      </c>
      <c r="D333" s="303" t="s">
        <v>134</v>
      </c>
      <c r="E333" s="401">
        <f>SUM(Таблица29[[#This Row],[Средний балл аттестата]:[Балл первоочередной]])</f>
        <v>4.0999999999999996</v>
      </c>
      <c r="F333" s="127">
        <v>4.0999999999999996</v>
      </c>
      <c r="G333" s="125"/>
      <c r="H333" s="125"/>
      <c r="I333" s="125" t="s">
        <v>1155</v>
      </c>
      <c r="J333" s="125" t="s">
        <v>17</v>
      </c>
      <c r="K333" s="125"/>
      <c r="L333" s="125"/>
      <c r="M333" s="125" t="s">
        <v>42</v>
      </c>
      <c r="N333" s="125" t="s">
        <v>42</v>
      </c>
      <c r="O333" s="128" t="s">
        <v>42</v>
      </c>
    </row>
    <row r="334" spans="1:16" s="177" customFormat="1" ht="37.5" x14ac:dyDescent="0.25">
      <c r="A334" s="124">
        <f t="shared" si="18"/>
        <v>332</v>
      </c>
      <c r="B334" s="303" t="s">
        <v>494</v>
      </c>
      <c r="C334" s="303" t="s">
        <v>223</v>
      </c>
      <c r="D334" s="178" t="s">
        <v>134</v>
      </c>
      <c r="E334" s="401">
        <f>SUM(Таблица29[[#This Row],[Средний балл аттестата]:[Балл первоочередной]])</f>
        <v>4.0599999999999996</v>
      </c>
      <c r="F334" s="127">
        <v>4.0599999999999996</v>
      </c>
      <c r="G334" s="125"/>
      <c r="H334" s="125"/>
      <c r="I334" s="125" t="s">
        <v>477</v>
      </c>
      <c r="J334" s="125" t="s">
        <v>17</v>
      </c>
      <c r="K334" s="125" t="s">
        <v>33</v>
      </c>
      <c r="L334" s="125"/>
      <c r="M334" s="125" t="s">
        <v>42</v>
      </c>
      <c r="N334" s="125"/>
      <c r="O334" s="128" t="s">
        <v>42</v>
      </c>
    </row>
    <row r="335" spans="1:16" s="177" customFormat="1" ht="56.25" x14ac:dyDescent="0.3">
      <c r="A335" s="124">
        <f t="shared" si="18"/>
        <v>333</v>
      </c>
      <c r="B335" s="389" t="s">
        <v>1062</v>
      </c>
      <c r="C335" s="256" t="s">
        <v>222</v>
      </c>
      <c r="D335" s="389" t="s">
        <v>134</v>
      </c>
      <c r="E335" s="403">
        <f>SUM(Таблица29[[#This Row],[Средний балл аттестата]:[Балл первоочередной]])</f>
        <v>4.0599999999999996</v>
      </c>
      <c r="F335" s="313">
        <v>4.0599999999999996</v>
      </c>
      <c r="G335" s="353"/>
      <c r="H335" s="353"/>
      <c r="I335" s="190" t="s">
        <v>1173</v>
      </c>
      <c r="J335" s="313" t="s">
        <v>5</v>
      </c>
      <c r="K335" s="313" t="s">
        <v>17</v>
      </c>
      <c r="L335" s="313"/>
      <c r="M335" s="313" t="s">
        <v>42</v>
      </c>
      <c r="N335" s="313" t="s">
        <v>168</v>
      </c>
      <c r="O335" s="355" t="s">
        <v>42</v>
      </c>
    </row>
    <row r="336" spans="1:16" s="177" customFormat="1" ht="37.5" x14ac:dyDescent="0.25">
      <c r="A336" s="124">
        <f t="shared" si="18"/>
        <v>334</v>
      </c>
      <c r="B336" s="178" t="s">
        <v>572</v>
      </c>
      <c r="C336" s="178" t="s">
        <v>223</v>
      </c>
      <c r="D336" s="178" t="s">
        <v>134</v>
      </c>
      <c r="E336" s="401">
        <f>SUM(Таблица29[[#This Row],[Средний балл аттестата]:[Балл первоочередной]])</f>
        <v>4.05</v>
      </c>
      <c r="F336" s="127">
        <v>4.05</v>
      </c>
      <c r="G336" s="125"/>
      <c r="H336" s="125"/>
      <c r="I336" s="125" t="s">
        <v>477</v>
      </c>
      <c r="J336" s="125" t="s">
        <v>17</v>
      </c>
      <c r="K336" s="183"/>
      <c r="L336" s="125"/>
      <c r="M336" s="125" t="s">
        <v>42</v>
      </c>
      <c r="N336" s="125"/>
      <c r="O336" s="128" t="s">
        <v>42</v>
      </c>
    </row>
    <row r="337" spans="1:15" s="177" customFormat="1" ht="37.5" x14ac:dyDescent="0.25">
      <c r="A337" s="124">
        <f t="shared" si="18"/>
        <v>335</v>
      </c>
      <c r="B337" s="303" t="s">
        <v>392</v>
      </c>
      <c r="C337" s="303" t="s">
        <v>222</v>
      </c>
      <c r="D337" s="178" t="s">
        <v>134</v>
      </c>
      <c r="E337" s="401">
        <f>SUM(Таблица29[[#This Row],[Средний балл аттестата]:[Балл первоочередной]])</f>
        <v>4</v>
      </c>
      <c r="F337" s="127">
        <v>4</v>
      </c>
      <c r="G337" s="127"/>
      <c r="H337" s="125"/>
      <c r="I337" s="125" t="s">
        <v>476</v>
      </c>
      <c r="J337" s="125" t="s">
        <v>7</v>
      </c>
      <c r="K337" s="125"/>
      <c r="L337" s="125"/>
      <c r="M337" s="125" t="s">
        <v>42</v>
      </c>
      <c r="N337" s="125" t="s">
        <v>42</v>
      </c>
      <c r="O337" s="128" t="s">
        <v>44</v>
      </c>
    </row>
    <row r="338" spans="1:15" s="305" customFormat="1" ht="56.25" x14ac:dyDescent="0.3">
      <c r="A338" s="168">
        <f t="shared" si="18"/>
        <v>336</v>
      </c>
      <c r="B338" s="306" t="s">
        <v>1088</v>
      </c>
      <c r="C338" s="181" t="s">
        <v>222</v>
      </c>
      <c r="D338" s="306" t="s">
        <v>134</v>
      </c>
      <c r="E338" s="182">
        <f>SUM(Таблица29[[#This Row],[Средний балл аттестата]:[Балл первоочередной]])</f>
        <v>4</v>
      </c>
      <c r="F338" s="182">
        <v>4</v>
      </c>
      <c r="G338" s="179"/>
      <c r="H338" s="179"/>
      <c r="I338" s="179" t="s">
        <v>1184</v>
      </c>
      <c r="J338" s="179" t="s">
        <v>17</v>
      </c>
      <c r="K338" s="179"/>
      <c r="L338" s="179"/>
      <c r="M338" s="179" t="s">
        <v>42</v>
      </c>
      <c r="N338" s="179" t="s">
        <v>42</v>
      </c>
      <c r="O338" s="179" t="s">
        <v>42</v>
      </c>
    </row>
    <row r="339" spans="1:15" s="85" customFormat="1" ht="56.25" x14ac:dyDescent="0.25">
      <c r="A339" s="168">
        <f xml:space="preserve"> ROW()-2</f>
        <v>337</v>
      </c>
      <c r="B339" s="124" t="s">
        <v>950</v>
      </c>
      <c r="C339" s="124" t="s">
        <v>223</v>
      </c>
      <c r="D339" s="125" t="s">
        <v>134</v>
      </c>
      <c r="E339" s="127">
        <f>SUM(Таблица29[[#This Row],[Средний балл аттестата]:[Балл первоочередной]])</f>
        <v>3.94</v>
      </c>
      <c r="F339" s="127">
        <v>3.94</v>
      </c>
      <c r="G339" s="127"/>
      <c r="H339" s="127"/>
      <c r="I339" s="125" t="s">
        <v>476</v>
      </c>
      <c r="J339" s="179" t="s">
        <v>1071</v>
      </c>
      <c r="K339" s="125" t="s">
        <v>33</v>
      </c>
      <c r="L339" s="125" t="s">
        <v>5</v>
      </c>
      <c r="M339" s="125" t="s">
        <v>42</v>
      </c>
      <c r="N339" s="125" t="s">
        <v>42</v>
      </c>
      <c r="O339" s="128" t="s">
        <v>44</v>
      </c>
    </row>
    <row r="340" spans="1:15" s="85" customFormat="1" ht="18.75" x14ac:dyDescent="0.3">
      <c r="A340" s="124">
        <f>ROW()-2</f>
        <v>338</v>
      </c>
      <c r="B340" s="306" t="s">
        <v>1040</v>
      </c>
      <c r="C340" s="179" t="s">
        <v>223</v>
      </c>
      <c r="D340" s="306" t="s">
        <v>136</v>
      </c>
      <c r="E340" s="406">
        <f>SUM(Таблица29[[#This Row],[Средний балл аттестата]:[Балл первоочередной]])</f>
        <v>3.89</v>
      </c>
      <c r="F340" s="125">
        <v>3.89</v>
      </c>
      <c r="G340" s="127"/>
      <c r="H340" s="127"/>
      <c r="I340" s="125" t="s">
        <v>476</v>
      </c>
      <c r="J340" s="125" t="s">
        <v>5</v>
      </c>
      <c r="K340" s="125" t="s">
        <v>110</v>
      </c>
      <c r="L340" s="125" t="s">
        <v>1157</v>
      </c>
      <c r="M340" s="190" t="s">
        <v>42</v>
      </c>
      <c r="N340" s="190"/>
      <c r="O340" s="332" t="s">
        <v>42</v>
      </c>
    </row>
    <row r="341" spans="1:15" s="85" customFormat="1" ht="37.5" x14ac:dyDescent="0.25">
      <c r="A341" s="124">
        <f>ROW()-2</f>
        <v>339</v>
      </c>
      <c r="B341" s="181" t="s">
        <v>383</v>
      </c>
      <c r="C341" s="181" t="s">
        <v>222</v>
      </c>
      <c r="D341" s="181" t="s">
        <v>134</v>
      </c>
      <c r="E341" s="362">
        <f>SUM(Таблица29[[#This Row],[Средний балл аттестата]:[Балл первоочередной]])</f>
        <v>3.88</v>
      </c>
      <c r="F341" s="127">
        <v>3.88</v>
      </c>
      <c r="G341" s="125"/>
      <c r="H341" s="125"/>
      <c r="I341" s="125" t="s">
        <v>670</v>
      </c>
      <c r="J341" s="125" t="s">
        <v>17</v>
      </c>
      <c r="K341" s="125" t="s">
        <v>5</v>
      </c>
      <c r="L341" s="125" t="s">
        <v>33</v>
      </c>
      <c r="M341" s="125" t="s">
        <v>42</v>
      </c>
      <c r="N341" s="125" t="s">
        <v>42</v>
      </c>
      <c r="O341" s="128" t="s">
        <v>42</v>
      </c>
    </row>
    <row r="342" spans="1:15" s="85" customFormat="1" ht="37.5" x14ac:dyDescent="0.25">
      <c r="A342" s="124">
        <f>ROW()-2</f>
        <v>340</v>
      </c>
      <c r="B342" s="181" t="s">
        <v>574</v>
      </c>
      <c r="C342" s="181" t="s">
        <v>223</v>
      </c>
      <c r="D342" s="179" t="s">
        <v>134</v>
      </c>
      <c r="E342" s="362">
        <f>SUM(Таблица29[[#This Row],[Средний балл аттестата]:[Балл первоочередной]])</f>
        <v>3.84</v>
      </c>
      <c r="F342" s="127">
        <v>3.84</v>
      </c>
      <c r="G342" s="125"/>
      <c r="H342" s="125"/>
      <c r="I342" s="125" t="s">
        <v>477</v>
      </c>
      <c r="J342" s="125" t="s">
        <v>17</v>
      </c>
      <c r="K342" s="125"/>
      <c r="L342" s="125"/>
      <c r="M342" s="125" t="s">
        <v>42</v>
      </c>
      <c r="N342" s="125"/>
      <c r="O342" s="128" t="s">
        <v>42</v>
      </c>
    </row>
    <row r="343" spans="1:15" s="85" customFormat="1" ht="37.5" x14ac:dyDescent="0.25">
      <c r="A343" s="124">
        <f xml:space="preserve"> ROW()-2</f>
        <v>341</v>
      </c>
      <c r="B343" s="181" t="s">
        <v>523</v>
      </c>
      <c r="C343" s="181" t="s">
        <v>222</v>
      </c>
      <c r="D343" s="179" t="s">
        <v>134</v>
      </c>
      <c r="E343" s="362">
        <f>SUM(Таблица29[[#This Row],[Средний балл аттестата]:[Балл первоочередной]])</f>
        <v>3.75</v>
      </c>
      <c r="F343" s="127">
        <v>3.75</v>
      </c>
      <c r="G343" s="127"/>
      <c r="H343" s="127"/>
      <c r="I343" s="125" t="s">
        <v>476</v>
      </c>
      <c r="J343" s="125" t="s">
        <v>7</v>
      </c>
      <c r="K343" s="125" t="s">
        <v>1092</v>
      </c>
      <c r="L343" s="125" t="s">
        <v>17</v>
      </c>
      <c r="M343" s="125" t="s">
        <v>42</v>
      </c>
      <c r="N343" s="125" t="s">
        <v>42</v>
      </c>
      <c r="O343" s="128" t="s">
        <v>42</v>
      </c>
    </row>
    <row r="344" spans="1:15" s="85" customFormat="1" ht="37.5" x14ac:dyDescent="0.25">
      <c r="A344" s="124">
        <f xml:space="preserve"> ROW() - 2</f>
        <v>342</v>
      </c>
      <c r="B344" s="181" t="s">
        <v>73</v>
      </c>
      <c r="C344" s="181" t="s">
        <v>223</v>
      </c>
      <c r="D344" s="179" t="s">
        <v>134</v>
      </c>
      <c r="E344" s="362">
        <f>SUM(Таблица29[[#This Row],[Средний балл аттестата]:[Балл первоочередной]])</f>
        <v>3.69</v>
      </c>
      <c r="F344" s="127">
        <v>3.69</v>
      </c>
      <c r="G344" s="125"/>
      <c r="H344" s="125"/>
      <c r="I344" s="125" t="s">
        <v>477</v>
      </c>
      <c r="J344" s="125" t="s">
        <v>17</v>
      </c>
      <c r="K344" s="125"/>
      <c r="L344" s="125"/>
      <c r="M344" s="125" t="s">
        <v>42</v>
      </c>
      <c r="N344" s="125"/>
      <c r="O344" s="128" t="s">
        <v>44</v>
      </c>
    </row>
    <row r="345" spans="1:15" s="85" customFormat="1" ht="37.5" x14ac:dyDescent="0.25">
      <c r="A345" s="124">
        <f>ROW()-2</f>
        <v>343</v>
      </c>
      <c r="B345" s="181" t="s">
        <v>664</v>
      </c>
      <c r="C345" s="181" t="s">
        <v>223</v>
      </c>
      <c r="D345" s="179" t="s">
        <v>134</v>
      </c>
      <c r="E345" s="362">
        <f>SUM(Таблица29[[#This Row],[Средний балл аттестата]:[Балл первоочередной]])</f>
        <v>3.69</v>
      </c>
      <c r="F345" s="127">
        <v>3.69</v>
      </c>
      <c r="G345" s="125"/>
      <c r="H345" s="125"/>
      <c r="I345" s="125" t="s">
        <v>477</v>
      </c>
      <c r="J345" s="125" t="s">
        <v>17</v>
      </c>
      <c r="K345" s="125"/>
      <c r="L345" s="125"/>
      <c r="M345" s="125" t="s">
        <v>42</v>
      </c>
      <c r="N345" s="125"/>
      <c r="O345" s="128" t="s">
        <v>42</v>
      </c>
    </row>
    <row r="346" spans="1:15" s="85" customFormat="1" ht="37.5" x14ac:dyDescent="0.25">
      <c r="A346" s="124">
        <f>ROW()-2</f>
        <v>344</v>
      </c>
      <c r="B346" s="182" t="s">
        <v>770</v>
      </c>
      <c r="C346" s="182" t="s">
        <v>223</v>
      </c>
      <c r="D346" s="179" t="s">
        <v>134</v>
      </c>
      <c r="E346" s="362">
        <f>SUM(Таблица29[[#This Row],[Средний балл аттестата]:[Балл первоочередной]])</f>
        <v>3.63</v>
      </c>
      <c r="F346" s="127">
        <v>3.63</v>
      </c>
      <c r="G346" s="127"/>
      <c r="H346" s="127"/>
      <c r="I346" s="125" t="s">
        <v>477</v>
      </c>
      <c r="J346" s="125" t="s">
        <v>33</v>
      </c>
      <c r="K346" s="125" t="s">
        <v>5</v>
      </c>
      <c r="L346" s="125"/>
      <c r="M346" s="125" t="s">
        <v>42</v>
      </c>
      <c r="N346" s="125" t="s">
        <v>42</v>
      </c>
      <c r="O346" s="128" t="s">
        <v>44</v>
      </c>
    </row>
    <row r="347" spans="1:15" s="85" customFormat="1" ht="56.25" x14ac:dyDescent="0.25">
      <c r="A347" s="124">
        <f xml:space="preserve"> ROW()-2</f>
        <v>345</v>
      </c>
      <c r="B347" s="181" t="s">
        <v>169</v>
      </c>
      <c r="C347" s="181" t="s">
        <v>224</v>
      </c>
      <c r="D347" s="182" t="s">
        <v>134</v>
      </c>
      <c r="E347" s="362">
        <f>SUM(Таблица29[[#This Row],[Средний балл аттестата]:[Балл первоочередной]])</f>
        <v>3.5</v>
      </c>
      <c r="F347" s="127">
        <v>3.5</v>
      </c>
      <c r="G347" s="125"/>
      <c r="H347" s="125"/>
      <c r="I347" s="125" t="s">
        <v>477</v>
      </c>
      <c r="J347" s="125" t="s">
        <v>1071</v>
      </c>
      <c r="K347" s="125" t="s">
        <v>17</v>
      </c>
      <c r="L347" s="125"/>
      <c r="M347" s="125" t="s">
        <v>42</v>
      </c>
      <c r="N347" s="125" t="s">
        <v>42</v>
      </c>
      <c r="O347" s="128" t="s">
        <v>42</v>
      </c>
    </row>
    <row r="348" spans="1:15" s="85" customFormat="1" ht="37.5" x14ac:dyDescent="0.25">
      <c r="A348" s="124">
        <f>ROW()-2</f>
        <v>346</v>
      </c>
      <c r="B348" s="181" t="s">
        <v>730</v>
      </c>
      <c r="C348" s="181" t="s">
        <v>223</v>
      </c>
      <c r="D348" s="179" t="s">
        <v>134</v>
      </c>
      <c r="E348" s="362">
        <f>SUM(Таблица29[[#This Row],[Средний балл аттестата]:[Балл первоочередной]])</f>
        <v>3.5</v>
      </c>
      <c r="F348" s="127">
        <v>3.5</v>
      </c>
      <c r="G348" s="125"/>
      <c r="H348" s="125"/>
      <c r="I348" s="125" t="s">
        <v>477</v>
      </c>
      <c r="J348" s="125" t="s">
        <v>33</v>
      </c>
      <c r="K348" s="125" t="s">
        <v>110</v>
      </c>
      <c r="L348" s="125"/>
      <c r="M348" s="125" t="s">
        <v>42</v>
      </c>
      <c r="N348" s="125" t="s">
        <v>42</v>
      </c>
      <c r="O348" s="128" t="s">
        <v>42</v>
      </c>
    </row>
    <row r="349" spans="1:15" s="85" customFormat="1" ht="37.5" x14ac:dyDescent="0.25">
      <c r="A349" s="124">
        <f xml:space="preserve"> ROW()-2</f>
        <v>347</v>
      </c>
      <c r="B349" s="179" t="s">
        <v>527</v>
      </c>
      <c r="C349" s="179" t="s">
        <v>222</v>
      </c>
      <c r="D349" s="179" t="s">
        <v>134</v>
      </c>
      <c r="E349" s="362">
        <f>SUM(Таблица29[[#This Row],[Средний балл аттестата]:[Балл первоочередной]])</f>
        <v>3.5</v>
      </c>
      <c r="F349" s="127">
        <v>3.5</v>
      </c>
      <c r="G349" s="127"/>
      <c r="H349" s="127"/>
      <c r="I349" s="125" t="s">
        <v>1087</v>
      </c>
      <c r="J349" s="125" t="s">
        <v>33</v>
      </c>
      <c r="K349" s="125" t="s">
        <v>5</v>
      </c>
      <c r="L349" s="125" t="s">
        <v>17</v>
      </c>
      <c r="M349" s="125" t="s">
        <v>42</v>
      </c>
      <c r="N349" s="125" t="s">
        <v>42</v>
      </c>
      <c r="O349" s="128" t="s">
        <v>42</v>
      </c>
    </row>
    <row r="350" spans="1:15" s="85" customFormat="1" ht="37.5" x14ac:dyDescent="0.25">
      <c r="A350" s="124">
        <f>ROW()-2</f>
        <v>348</v>
      </c>
      <c r="B350" s="181" t="s">
        <v>320</v>
      </c>
      <c r="C350" s="181" t="s">
        <v>222</v>
      </c>
      <c r="D350" s="179" t="s">
        <v>134</v>
      </c>
      <c r="E350" s="362">
        <f>SUM(Таблица29[[#This Row],[Средний балл аттестата]:[Балл первоочередной]])</f>
        <v>3.47</v>
      </c>
      <c r="F350" s="127">
        <v>3.47</v>
      </c>
      <c r="G350" s="127"/>
      <c r="H350" s="127"/>
      <c r="I350" s="125" t="s">
        <v>1148</v>
      </c>
      <c r="J350" s="125" t="s">
        <v>5</v>
      </c>
      <c r="K350" s="125" t="s">
        <v>17</v>
      </c>
      <c r="L350" s="125" t="s">
        <v>321</v>
      </c>
      <c r="M350" s="125" t="s">
        <v>42</v>
      </c>
      <c r="N350" s="125" t="s">
        <v>42</v>
      </c>
      <c r="O350" s="128" t="s">
        <v>42</v>
      </c>
    </row>
  </sheetData>
  <mergeCells count="1">
    <mergeCell ref="A1:N1"/>
  </mergeCells>
  <phoneticPr fontId="10" type="noConversion"/>
  <pageMargins left="0.19685039370078741" right="0.11811023622047244" top="0.19685039370078741" bottom="0.19685039370078741" header="0.31496062992125984" footer="0.11811023622047244"/>
  <pageSetup paperSize="9" scale="59" fitToHeight="0" orientation="landscape" r:id="rId1"/>
  <rowBreaks count="2" manualBreakCount="2">
    <brk id="137" max="30" man="1"/>
    <brk id="222" max="30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27</vt:i4>
      </vt:variant>
    </vt:vector>
  </HeadingPairs>
  <TitlesOfParts>
    <vt:vector size="51" baseType="lpstr">
      <vt:lpstr>ПДО (Изо и ДПИ)</vt:lpstr>
      <vt:lpstr>Муз.обр</vt:lpstr>
      <vt:lpstr>Дизайн</vt:lpstr>
      <vt:lpstr>ПДО (хореография)</vt:lpstr>
      <vt:lpstr>ПДО (сцен. деят.)</vt:lpstr>
      <vt:lpstr>Реклама</vt:lpstr>
      <vt:lpstr>Актерское искусство</vt:lpstr>
      <vt:lpstr>Изо и чер.</vt:lpstr>
      <vt:lpstr>Графический дизайнер</vt:lpstr>
      <vt:lpstr>ПДО(Технич.напр. - Анимация)</vt:lpstr>
      <vt:lpstr>ПДО (СПД)</vt:lpstr>
      <vt:lpstr>Преподавание в НК</vt:lpstr>
      <vt:lpstr>ДО</vt:lpstr>
      <vt:lpstr>Тех. напр. - аним. (ком.)</vt:lpstr>
      <vt:lpstr>Реклама (ком)</vt:lpstr>
      <vt:lpstr>Граф дизайн (ком)</vt:lpstr>
      <vt:lpstr>Дизайн (ком)</vt:lpstr>
      <vt:lpstr>Акт (ком)</vt:lpstr>
      <vt:lpstr>Дошкольное образование (ком.)</vt:lpstr>
      <vt:lpstr>ПДО (СПД) ком</vt:lpstr>
      <vt:lpstr>Хореография ком</vt:lpstr>
      <vt:lpstr>ИЗО ком</vt:lpstr>
      <vt:lpstr>НК (ком)</vt:lpstr>
      <vt:lpstr>СЦ ком</vt:lpstr>
      <vt:lpstr>ДО!А1</vt:lpstr>
      <vt:lpstr>'ПДО (СПД)'!А1</vt:lpstr>
      <vt:lpstr>'Преподавание в НК'!А1</vt:lpstr>
      <vt:lpstr>'Тех. напр. - аним. (ком.)'!А1</vt:lpstr>
      <vt:lpstr>А1</vt:lpstr>
      <vt:lpstr>'Акт (ком)'!Область_печати</vt:lpstr>
      <vt:lpstr>'Актерское искусство'!Область_печати</vt:lpstr>
      <vt:lpstr>'Граф дизайн (ком)'!Область_печати</vt:lpstr>
      <vt:lpstr>'Графический дизайнер'!Область_печати</vt:lpstr>
      <vt:lpstr>Дизайн!Область_печати</vt:lpstr>
      <vt:lpstr>'Дизайн (ком)'!Область_печати</vt:lpstr>
      <vt:lpstr>ДО!Область_печати</vt:lpstr>
      <vt:lpstr>'Дошкольное образование (ком.)'!Область_печати</vt:lpstr>
      <vt:lpstr>'Изо и чер.'!Область_печати</vt:lpstr>
      <vt:lpstr>'ИЗО ком'!Область_печати</vt:lpstr>
      <vt:lpstr>'НК (ком)'!Область_печати</vt:lpstr>
      <vt:lpstr>'ПДО (СПД)'!Область_печати</vt:lpstr>
      <vt:lpstr>'ПДО (СПД) ком'!Область_печати</vt:lpstr>
      <vt:lpstr>'ПДО (сцен. деят.)'!Область_печати</vt:lpstr>
      <vt:lpstr>'ПДО (хореография)'!Область_печати</vt:lpstr>
      <vt:lpstr>'ПДО(Технич.напр. - Анимация)'!Область_печати</vt:lpstr>
      <vt:lpstr>'Преподавание в НК'!Область_печати</vt:lpstr>
      <vt:lpstr>Реклама!Область_печати</vt:lpstr>
      <vt:lpstr>'Реклама (ком)'!Область_печати</vt:lpstr>
      <vt:lpstr>'СЦ ком'!Область_печати</vt:lpstr>
      <vt:lpstr>'Тех. напр. - аним. (ком.)'!Область_печати</vt:lpstr>
      <vt:lpstr>'Хореография ком'!Область_печати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User_15</dc:creator>
  <cp:lastModifiedBy>User</cp:lastModifiedBy>
  <cp:lastPrinted>2025-08-29T09:38:53Z</cp:lastPrinted>
  <dcterms:created xsi:type="dcterms:W3CDTF">2019-04-23T08:36:04Z</dcterms:created>
  <dcterms:modified xsi:type="dcterms:W3CDTF">2026-08-15T11:03:04Z</dcterms:modified>
</cp:coreProperties>
</file>